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6\Appendices\"/>
    </mc:Choice>
  </mc:AlternateContent>
  <bookViews>
    <workbookView xWindow="0" yWindow="0" windowWidth="28800" windowHeight="12435" tabRatio="604"/>
  </bookViews>
  <sheets>
    <sheet name="A. APR 2017 TABLE" sheetId="1" r:id="rId1"/>
    <sheet name="B. EVALUATIONS" sheetId="2" r:id="rId2"/>
    <sheet name="INPAT" sheetId="3" state="hidden" r:id="rId3"/>
    <sheet name="C. RESTORATIONS" sheetId="4" r:id="rId4"/>
    <sheet name="D. MAPLE LANE" sheetId="6" r:id="rId5"/>
    <sheet name="E. YAKIMA" sheetId="7" r:id="rId6"/>
    <sheet name="F. OUTLIERS" sheetId="10" r:id="rId7"/>
    <sheet name="G. ORDER RECEIVED RATE" sheetId="9" r:id="rId8"/>
    <sheet name="PR'S" sheetId="5" state="hidden" r:id="rId9"/>
  </sheets>
  <externalReferences>
    <externalReference r:id="rId10"/>
  </externalReferences>
  <definedNames>
    <definedName name="_xlnm._FilterDatabase" localSheetId="1" hidden="1">'B. EVALUATIONS'!$A$2:$V$422</definedName>
    <definedName name="_xlnm._FilterDatabase" localSheetId="3" hidden="1">'C. RESTORATIONS'!$A$2:$T$153</definedName>
    <definedName name="_xlnm._FilterDatabase" localSheetId="4" hidden="1">'D. MAPLE LANE'!$A$2:$T$32</definedName>
    <definedName name="_xlnm._FilterDatabase" localSheetId="5" hidden="1">'E. YAKIMA'!$A$2:$T$22</definedName>
    <definedName name="OffenderType">[1]Sheet3!$A$2:$A$6</definedName>
  </definedNames>
  <calcPr calcId="162913"/>
</workbook>
</file>

<file path=xl/calcChain.xml><?xml version="1.0" encoding="utf-8"?>
<calcChain xmlns="http://schemas.openxmlformats.org/spreadsheetml/2006/main">
  <c r="D252" i="1" l="1"/>
  <c r="D253" i="1"/>
  <c r="D254" i="1"/>
  <c r="D255" i="1"/>
  <c r="D256" i="1"/>
  <c r="D257" i="1"/>
  <c r="D258" i="1"/>
  <c r="D259" i="1"/>
  <c r="D260" i="1"/>
  <c r="D261" i="1"/>
  <c r="D262" i="1"/>
  <c r="M275" i="1" l="1"/>
  <c r="M184" i="1"/>
  <c r="M92" i="1"/>
  <c r="D227" i="1" l="1"/>
  <c r="D236" i="1"/>
  <c r="D235" i="1"/>
  <c r="D234" i="1"/>
  <c r="D233" i="1"/>
  <c r="D232" i="1"/>
  <c r="D231" i="1"/>
  <c r="D230" i="1"/>
  <c r="D229" i="1"/>
  <c r="D228" i="1"/>
  <c r="D193" i="1"/>
  <c r="D201" i="1"/>
  <c r="D200" i="1"/>
  <c r="D199" i="1"/>
  <c r="D198" i="1"/>
  <c r="D197" i="1"/>
  <c r="D196" i="1"/>
  <c r="D195" i="1"/>
  <c r="D194" i="1"/>
  <c r="E5" i="9" l="1"/>
  <c r="E4" i="9" l="1"/>
  <c r="M276" i="1" l="1"/>
  <c r="D251" i="1"/>
  <c r="M251" i="1"/>
  <c r="M219" i="1"/>
  <c r="M185" i="1"/>
  <c r="M160" i="1"/>
  <c r="M128" i="1"/>
  <c r="M93" i="1" l="1"/>
  <c r="M36" i="1" l="1"/>
  <c r="D276" i="1" l="1"/>
  <c r="D275" i="1"/>
  <c r="M274" i="1"/>
  <c r="D274" i="1"/>
  <c r="M273" i="1"/>
  <c r="D273" i="1"/>
  <c r="M272" i="1"/>
  <c r="D272" i="1"/>
  <c r="M271" i="1"/>
  <c r="D271" i="1"/>
  <c r="D270" i="1"/>
  <c r="M269" i="1"/>
  <c r="D269" i="1"/>
  <c r="M268" i="1"/>
  <c r="D268" i="1"/>
  <c r="M267" i="1"/>
  <c r="D267" i="1"/>
  <c r="D266" i="1"/>
  <c r="D265" i="1"/>
  <c r="D264" i="1"/>
  <c r="D263" i="1"/>
  <c r="M250" i="1"/>
  <c r="D250" i="1"/>
  <c r="M249" i="1"/>
  <c r="D249" i="1"/>
  <c r="M248" i="1"/>
  <c r="D248" i="1"/>
  <c r="M247" i="1"/>
  <c r="D247" i="1"/>
  <c r="M246" i="1"/>
  <c r="D246" i="1"/>
  <c r="D245" i="1"/>
  <c r="M244" i="1"/>
  <c r="D244" i="1"/>
  <c r="M243" i="1"/>
  <c r="D243" i="1"/>
  <c r="M242" i="1"/>
  <c r="D242" i="1"/>
  <c r="D241" i="1"/>
  <c r="D240" i="1"/>
  <c r="D239" i="1"/>
  <c r="D238" i="1"/>
  <c r="D237" i="1"/>
  <c r="D219" i="1"/>
  <c r="M218" i="1"/>
  <c r="M217" i="1"/>
  <c r="D217" i="1"/>
  <c r="M216" i="1"/>
  <c r="D216" i="1"/>
  <c r="M215" i="1"/>
  <c r="D215" i="1"/>
  <c r="M214" i="1"/>
  <c r="D214" i="1"/>
  <c r="D213" i="1"/>
  <c r="M212" i="1"/>
  <c r="D212" i="1"/>
  <c r="D211" i="1"/>
  <c r="D210" i="1"/>
  <c r="D207" i="1"/>
  <c r="D206" i="1"/>
  <c r="D205" i="1"/>
  <c r="D204" i="1"/>
  <c r="D203" i="1"/>
  <c r="D202" i="1"/>
  <c r="M183" i="1"/>
  <c r="M182" i="1"/>
  <c r="M181" i="1"/>
  <c r="M180" i="1"/>
  <c r="M179" i="1"/>
  <c r="M178" i="1"/>
  <c r="M177" i="1"/>
  <c r="M176" i="1"/>
  <c r="M159" i="1"/>
  <c r="M158" i="1"/>
  <c r="M157" i="1"/>
  <c r="M156" i="1"/>
  <c r="M155" i="1"/>
  <c r="M154" i="1"/>
  <c r="M153" i="1"/>
  <c r="M152" i="1"/>
  <c r="M151" i="1"/>
  <c r="M127" i="1"/>
  <c r="M126" i="1"/>
  <c r="M125" i="1"/>
  <c r="M124" i="1"/>
  <c r="M123" i="1"/>
  <c r="M122" i="1"/>
  <c r="M121" i="1"/>
  <c r="M91" i="1"/>
  <c r="M90" i="1"/>
  <c r="M89" i="1"/>
  <c r="M88" i="1"/>
  <c r="M87" i="1"/>
  <c r="M86" i="1"/>
  <c r="M85" i="1"/>
  <c r="M84" i="1"/>
  <c r="M67" i="1"/>
  <c r="M66" i="1"/>
  <c r="M65" i="1"/>
  <c r="M64" i="1"/>
  <c r="M63" i="1"/>
  <c r="M62" i="1"/>
  <c r="M61" i="1"/>
  <c r="M60" i="1"/>
  <c r="M59" i="1"/>
  <c r="M35" i="1"/>
  <c r="M34" i="1"/>
  <c r="M33" i="1"/>
  <c r="M32" i="1"/>
  <c r="M31" i="1"/>
  <c r="M30" i="1"/>
  <c r="M29" i="1"/>
</calcChain>
</file>

<file path=xl/sharedStrings.xml><?xml version="1.0" encoding="utf-8"?>
<sst xmlns="http://schemas.openxmlformats.org/spreadsheetml/2006/main" count="8279" uniqueCount="440">
  <si>
    <t>Analyst: Clint Catron</t>
  </si>
  <si>
    <t>Data Sources: WSH - Forensic Evaluation Services (FES) modules in the Cache database provided by Al Bouvier; ESH -  MILO database provided by Yaroslav Trusevich</t>
  </si>
  <si>
    <t>Table1 Title: Competency Outpatient (Jail) Evaluations and Data Summary</t>
  </si>
  <si>
    <t>WESTERN STATE HOSPITAL</t>
  </si>
  <si>
    <t>Court Orders Signed</t>
  </si>
  <si>
    <t>Days from order signature to:</t>
  </si>
  <si>
    <t>Percent complete -
within 7 days</t>
  </si>
  <si>
    <t xml:space="preserve"> hospital receipt of order</t>
  </si>
  <si>
    <t>hospital receipt of discovery</t>
  </si>
  <si>
    <t>end of reporting month for incomplete referrals</t>
  </si>
  <si>
    <t>completion</t>
  </si>
  <si>
    <t>Average</t>
  </si>
  <si>
    <t>Median</t>
  </si>
  <si>
    <t>Jail-based Evaluation - 
7 day compliance</t>
  </si>
  <si>
    <t>APR. 2015</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</si>
  <si>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</si>
  <si>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</si>
  <si>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</si>
  <si>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</si>
  <si>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</si>
  <si>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</si>
  <si>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</si>
  <si>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</si>
  <si>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</si>
  <si>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</si>
  <si>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</si>
  <si>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</si>
  <si>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</si>
  <si>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</si>
  <si>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</si>
  <si>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t>within 14 days</t>
  </si>
  <si>
    <t>JUL. 2016</t>
  </si>
  <si>
    <t>AUG. 2016</t>
  </si>
  <si>
    <t>SEP. 2016</t>
  </si>
  <si>
    <t>OCT. 2016</t>
  </si>
  <si>
    <t>NOV. 2016</t>
  </si>
  <si>
    <t>DEC. 2016</t>
  </si>
  <si>
    <t>JAN. 2017</t>
  </si>
  <si>
    <t>FEB. 2017</t>
  </si>
  <si>
    <t>MAR. 2017</t>
  </si>
  <si>
    <t>APR. 2017</t>
  </si>
  <si>
    <t>Table2 Title: Competency Inpatient Evaluations and Restorations with Data Summary</t>
  </si>
  <si>
    <t xml:space="preserve"> </t>
  </si>
  <si>
    <t>Percent complete within 7 days of order</t>
  </si>
  <si>
    <t>Inpatient Evaluation</t>
  </si>
  <si>
    <t>Inpatient
Restoration</t>
  </si>
  <si>
    <t>EASTERN STATE HOSPITAL</t>
  </si>
  <si>
    <t>end of month for incomplete referrals</t>
  </si>
  <si>
    <t>TOTALS BOTH HOSPITALS</t>
  </si>
  <si>
    <t>Jail-based Evaluation</t>
  </si>
  <si>
    <t>Hospital</t>
  </si>
  <si>
    <t>CM</t>
  </si>
  <si>
    <t>Referral_ID</t>
  </si>
  <si>
    <t>Location</t>
  </si>
  <si>
    <t>Court</t>
  </si>
  <si>
    <t>Legal_Authority</t>
  </si>
  <si>
    <t>County</t>
  </si>
  <si>
    <t>Offense</t>
  </si>
  <si>
    <t>Completion_Method_or_Incomplete</t>
  </si>
  <si>
    <t>Order_Signed_Date</t>
  </si>
  <si>
    <t>Order_Received_Date</t>
  </si>
  <si>
    <t>Days_to_REC</t>
  </si>
  <si>
    <t>Discovery_Received_Date</t>
  </si>
  <si>
    <t>Days_to_DIS</t>
  </si>
  <si>
    <t>Medical_Clearance_Received_Date</t>
  </si>
  <si>
    <t>__Days_from_Order_Signed_to_Medi</t>
  </si>
  <si>
    <t>Completion_Date</t>
  </si>
  <si>
    <t>Days_to_COM</t>
  </si>
  <si>
    <t>Reason_for_Delay_if_Completed___</t>
  </si>
  <si>
    <t>Days_to_INC</t>
  </si>
  <si>
    <t>Reason_for_Delay_if_incomplete_a</t>
  </si>
  <si>
    <t>JAIL_CFS_RTF</t>
  </si>
  <si>
    <t>COMMENTS</t>
  </si>
  <si>
    <t>WSH</t>
  </si>
  <si>
    <t>JAIL</t>
  </si>
  <si>
    <t>Thurston County Court</t>
  </si>
  <si>
    <t>JAIL_EVAL</t>
  </si>
  <si>
    <t>THURSTON</t>
  </si>
  <si>
    <t>FELONY</t>
  </si>
  <si>
    <t>FAXED</t>
  </si>
  <si>
    <t>N/A</t>
  </si>
  <si>
    <t>No Delay Recorded.</t>
  </si>
  <si>
    <t>.</t>
  </si>
  <si>
    <t>THURSTON COUNTY JAIL</t>
  </si>
  <si>
    <t>Tacoma (M)</t>
  </si>
  <si>
    <t>PIERCE</t>
  </si>
  <si>
    <t>MISDEMEANOR</t>
  </si>
  <si>
    <t>PIERCE COUNTY JAIL</t>
  </si>
  <si>
    <t>Lakewood (M)</t>
  </si>
  <si>
    <t>NISQUALLY JAIL</t>
  </si>
  <si>
    <t>Clallam County Court</t>
  </si>
  <si>
    <t>CLALLAM</t>
  </si>
  <si>
    <t>CLALLAM COUNTY JAIL</t>
  </si>
  <si>
    <t>Clallam 1 (D)</t>
  </si>
  <si>
    <t>Bremerton (M)</t>
  </si>
  <si>
    <t>KITSAP</t>
  </si>
  <si>
    <t>KITSAP COUNTY JAIL</t>
  </si>
  <si>
    <t>Seattle (M)</t>
  </si>
  <si>
    <t>KING</t>
  </si>
  <si>
    <t>WITHDRAWN</t>
  </si>
  <si>
    <t>KING COUNTY JAIL</t>
  </si>
  <si>
    <t>Clark (D)</t>
  </si>
  <si>
    <t>CLARK</t>
  </si>
  <si>
    <t>Defendant would not participate without attorney present for 6 days.</t>
  </si>
  <si>
    <t>CLARK COUNTY JAIL</t>
  </si>
  <si>
    <t>Kitsap County Court</t>
  </si>
  <si>
    <t>Federal Way (M)</t>
  </si>
  <si>
    <t>SCORE REGIONAL JAIL</t>
  </si>
  <si>
    <t>Pierce County Court</t>
  </si>
  <si>
    <t>Renton (M)</t>
  </si>
  <si>
    <t>Mason (D)</t>
  </si>
  <si>
    <t>MASON</t>
  </si>
  <si>
    <t>MASON COUNTY JAIL</t>
  </si>
  <si>
    <t>Cowlitz (D)</t>
  </si>
  <si>
    <t>COWLITZ</t>
  </si>
  <si>
    <t>COWLITZ COUNTY JAIL</t>
  </si>
  <si>
    <t>Shelton (M)</t>
  </si>
  <si>
    <t>Attorney scheduling conflicts for 3 days.</t>
  </si>
  <si>
    <t>Kent (M)</t>
  </si>
  <si>
    <t>KENT CITY JAIL</t>
  </si>
  <si>
    <t>King County Court</t>
  </si>
  <si>
    <t>TIC</t>
  </si>
  <si>
    <t>Attorney scheduling conflicts for 11 days.</t>
  </si>
  <si>
    <t>385619_42847_OP</t>
  </si>
  <si>
    <t>PR_EVAL</t>
  </si>
  <si>
    <t>INCOMPLETE</t>
  </si>
  <si>
    <t>Notified of PR astatus change on 04/25/2017.</t>
  </si>
  <si>
    <t>Tulalip Tribal Court</t>
  </si>
  <si>
    <t>SNOHOMISH</t>
  </si>
  <si>
    <t>Attorney scheduling conflicts for 6 days.</t>
  </si>
  <si>
    <t>SNOHOMISH COUNTY JAIL</t>
  </si>
  <si>
    <t>Centralia (M)</t>
  </si>
  <si>
    <t>LEWIS</t>
  </si>
  <si>
    <t>LEWIS COUNTY JAIL</t>
  </si>
  <si>
    <t>387090_42836_OP</t>
  </si>
  <si>
    <t>Notified of PR astatus change on 04/18/2017.</t>
  </si>
  <si>
    <t>Bothell (M)</t>
  </si>
  <si>
    <t>Aberdeen (M)</t>
  </si>
  <si>
    <t>GRAYS HARBOR</t>
  </si>
  <si>
    <t>ABERDEEN JAIL</t>
  </si>
  <si>
    <t>Snohomish County Court</t>
  </si>
  <si>
    <t>Attorney scheduling conflicts for 7 days.</t>
  </si>
  <si>
    <t>Puyallup (M)</t>
  </si>
  <si>
    <t>PUYALLUP CITY JAIL</t>
  </si>
  <si>
    <t>Thurston (D)</t>
  </si>
  <si>
    <t>Everett (M)</t>
  </si>
  <si>
    <t>Attorney scheduling conflicts for 8 days.</t>
  </si>
  <si>
    <t>Grays Harbor County Court</t>
  </si>
  <si>
    <t>GRAYS HARBOR COUNTY JAIL</t>
  </si>
  <si>
    <t>433349_42829_OP</t>
  </si>
  <si>
    <t>Notified of PR astatus change on 04/05/2017.</t>
  </si>
  <si>
    <t>Attorney scheduling conflicts for 4 days.</t>
  </si>
  <si>
    <t>Lewis County Court</t>
  </si>
  <si>
    <t>Defendant would not participate without attorney present for 3 days.</t>
  </si>
  <si>
    <t>Attorney scheduling conflicts for 2 days.</t>
  </si>
  <si>
    <t>King District Court (D)</t>
  </si>
  <si>
    <t>Attorney scheduling conflicts for 21 days.</t>
  </si>
  <si>
    <t>Clark County Court</t>
  </si>
  <si>
    <t>Port Orchard (M)</t>
  </si>
  <si>
    <t>Poulsbo (M)</t>
  </si>
  <si>
    <t>SeaTac (M)</t>
  </si>
  <si>
    <t>Attorney scheduling conflicts for 10 days. &amp; Relevant discovery availability for 16 days.</t>
  </si>
  <si>
    <t>Other patient cooperation problem for 4 days. &amp; Attorney scheduling conflicts for 6 days.</t>
  </si>
  <si>
    <t>436798_42825_OP</t>
  </si>
  <si>
    <t>None.</t>
  </si>
  <si>
    <t>Notified of PR astatus change on 04/04/2017.</t>
  </si>
  <si>
    <t>Island (D)</t>
  </si>
  <si>
    <t>ISLAND</t>
  </si>
  <si>
    <t>EVAL CLOSED</t>
  </si>
  <si>
    <t>MONROE CORRECTIONAL FACILITY</t>
  </si>
  <si>
    <t>Interpreter scheduling conflicts for 8 days.</t>
  </si>
  <si>
    <t>South Snohomish (D)</t>
  </si>
  <si>
    <t>Medical Record/Collateral Information for 6 days.</t>
  </si>
  <si>
    <t>437700_42856_OP</t>
  </si>
  <si>
    <t>Notified of PR astatus change on 05/02/2017.</t>
  </si>
  <si>
    <t>Marysville (M)</t>
  </si>
  <si>
    <t>Olympia (M)</t>
  </si>
  <si>
    <t>OLYMPIA CITY JAIL</t>
  </si>
  <si>
    <t>Relevant discovery availability for 7 days.</t>
  </si>
  <si>
    <t>Attorney scheduling conflicts for 5 days.</t>
  </si>
  <si>
    <t>Interpreter scheduling conflicts for 3 days.</t>
  </si>
  <si>
    <t>ISLAND COUNTY JAIL</t>
  </si>
  <si>
    <t>Tukwila (M)</t>
  </si>
  <si>
    <t>Mason County Court</t>
  </si>
  <si>
    <t>Lake Forest Pk (M)</t>
  </si>
  <si>
    <t>Defendant would not cooperate with evaluation for 2 days.</t>
  </si>
  <si>
    <t>Mercer Island (M)</t>
  </si>
  <si>
    <t>Whatcom County Court</t>
  </si>
  <si>
    <t>WHATCOM</t>
  </si>
  <si>
    <t>WHATCOM COUNTY JAIL</t>
  </si>
  <si>
    <t>MALENG REGIONAL JUSTIC CENTER</t>
  </si>
  <si>
    <t>Issaquah (M)</t>
  </si>
  <si>
    <t>ISSAQUAH CITY JAIL</t>
  </si>
  <si>
    <t>Interpreter scheduling conflicts for 7 days.</t>
  </si>
  <si>
    <t>Attorney scheduling conflicts for 2 days. &amp; Medical Record/Collateral Information for 2 days. &amp; Medical Record/Collateral Information for 3 days. &amp; Medical Record/Collateral Information for 5 days.</t>
  </si>
  <si>
    <t>Relevant discovery availability for 5 days.</t>
  </si>
  <si>
    <t>Client released from custody &amp; can't be located for 3 days.</t>
  </si>
  <si>
    <t>Lynnwood (M)</t>
  </si>
  <si>
    <t>CRIC</t>
  </si>
  <si>
    <t>Medical Record/Collateral Information for 5 days.</t>
  </si>
  <si>
    <t>Defendant would not participate without attorney present for 13 days.</t>
  </si>
  <si>
    <t>Medical Record/Collateral Information for 2 days. &amp; Attorney scheduling conflicts for 5 days.</t>
  </si>
  <si>
    <t>Defendant would not cooperate with evaluation for 6 days. &amp; Police reports availability for 15 days.</t>
  </si>
  <si>
    <t>Medical Record/Collateral Information for 1 days. &amp; Attorney scheduling conflicts for 6 days.</t>
  </si>
  <si>
    <t>Skamania County Court</t>
  </si>
  <si>
    <t>SKAMANIA</t>
  </si>
  <si>
    <t>SKAMANIA JAIL</t>
  </si>
  <si>
    <t>Pacific County Court</t>
  </si>
  <si>
    <t>PACIFIC</t>
  </si>
  <si>
    <t>PACIFIC COUNTY JAIL</t>
  </si>
  <si>
    <t>Defendant would not cooperate with evaluation for 1 days. &amp; Attorney scheduling conflicts for 7 days.</t>
  </si>
  <si>
    <t>Cowlitz County Court</t>
  </si>
  <si>
    <t>Defendant would not cooperate with evaluation for 7 days.</t>
  </si>
  <si>
    <t>Grays Harbor 1 (D)</t>
  </si>
  <si>
    <t>Attorney scheduling conflicts for 1 days. &amp; Medical Record/Collateral Information for 4 days.</t>
  </si>
  <si>
    <t>Interpreter scheduling conflicts for 6 days.</t>
  </si>
  <si>
    <t>Clallam 2 (D)</t>
  </si>
  <si>
    <t>FORKS CITY JAIL</t>
  </si>
  <si>
    <t>Kelso (M)</t>
  </si>
  <si>
    <t>NCIC/Processing for 14 days.</t>
  </si>
  <si>
    <t>Sequim (M)</t>
  </si>
  <si>
    <t>Attorney scheduling conflicts for 5 days. &amp; Medical Record/Collateral Information for 7 days.</t>
  </si>
  <si>
    <t>Interpreter scheduling conflicts for 4 days. &amp; Medical Record/Collateral Information for 5 days.</t>
  </si>
  <si>
    <t>Attorney scheduling conflicts for 6 days. &amp; Medical Record/Collateral Information for 11 days.</t>
  </si>
  <si>
    <t>443133_42831_OP</t>
  </si>
  <si>
    <t>Notified of PR astatus change on 04/11/2017.</t>
  </si>
  <si>
    <t>Unknown Municipal (Pierce)</t>
  </si>
  <si>
    <t>443150_42836_OP</t>
  </si>
  <si>
    <t>Notified of PR astatus change on 04/24/2017.</t>
  </si>
  <si>
    <t>HOSPITALIZED WHILE IN CUSTODY</t>
  </si>
  <si>
    <t>Medical Record/Collateral Information for 18 days.</t>
  </si>
  <si>
    <t>Relevant discovery availability for 3 days. &amp; Attorney scheduling conflicts for 4 days. &amp; Attorney scheduling conflicts for 7 days.</t>
  </si>
  <si>
    <t>Attorney scheduling conflicts for 9 days.</t>
  </si>
  <si>
    <t>Medical Record/Collateral Information for 5 days. &amp; Attorney scheduling conflicts for 6 days.</t>
  </si>
  <si>
    <t>Defendant would not cooperate with evaluation for 5 days.</t>
  </si>
  <si>
    <t>Bellingham (M)</t>
  </si>
  <si>
    <t>YAKIMA JAIL</t>
  </si>
  <si>
    <t>NCIC/Processing for 1 days.</t>
  </si>
  <si>
    <t>Bonney Lake (M)</t>
  </si>
  <si>
    <t>Enumclaw JAIL</t>
  </si>
  <si>
    <t>Attorney scheduling conflicts for 2 days. &amp; Medical Record/Collateral Information for 5 days.</t>
  </si>
  <si>
    <t>Defendant would not participate without attorney present for 5 days.</t>
  </si>
  <si>
    <t>Fircrest (M)</t>
  </si>
  <si>
    <t>Interpreter scheduling conflicts for 11 days.</t>
  </si>
  <si>
    <t>Skamania (D)</t>
  </si>
  <si>
    <t>NCIC/Processing for 4 days. &amp; Medical Record/Collateral Information for 7 days.</t>
  </si>
  <si>
    <t>443216_42851_OP</t>
  </si>
  <si>
    <t>Notified of PR status change on 05/04/2017.</t>
  </si>
  <si>
    <t>443220_42856_OP</t>
  </si>
  <si>
    <t>Notified of PR astatus change on 05/03/2017.</t>
  </si>
  <si>
    <t>Attorney scheduling conflicts for 5 days. &amp; Attorney scheduling conflicts for 6 days.</t>
  </si>
  <si>
    <t>Attorney scheduling conflicts for 1 days. &amp; Attorney scheduling conflicts for 7 days.</t>
  </si>
  <si>
    <t>Attorney scheduling conflicts for 4 days. &amp; Medical Record/Collateral Information for 28 days.</t>
  </si>
  <si>
    <t>Medical Record/Collateral Information for 5 days. &amp; Attorney scheduling conflicts for 14 days.</t>
  </si>
  <si>
    <t>Defendant would not cooperate with evaluation for 3 days.</t>
  </si>
  <si>
    <t>Grays Harbor (D)</t>
  </si>
  <si>
    <t>Attorney scheduling conflicts for 5 days. &amp; Attorney scheduling conflicts for 10 days.</t>
  </si>
  <si>
    <t>442725_42801_IP</t>
  </si>
  <si>
    <t>INPATIENT</t>
  </si>
  <si>
    <t>FELON COMP EVAL</t>
  </si>
  <si>
    <t>BED OFFERED</t>
  </si>
  <si>
    <t>CFS</t>
  </si>
  <si>
    <t>443001_42803_IP</t>
  </si>
  <si>
    <t>MISD COMP EVAL</t>
  </si>
  <si>
    <t>668809_42815_IP</t>
  </si>
  <si>
    <t>439781_42804_IP</t>
  </si>
  <si>
    <t>829858_42804_IP</t>
  </si>
  <si>
    <t>440719_42808_IP</t>
  </si>
  <si>
    <t>442751_42809_IP</t>
  </si>
  <si>
    <t>443166_42810_IP</t>
  </si>
  <si>
    <t>442900_42814_IP</t>
  </si>
  <si>
    <t>CANCELLED</t>
  </si>
  <si>
    <t>Requires amended court order for 53 days.</t>
  </si>
  <si>
    <t>Notified of PR status change on 04/07/2017.</t>
  </si>
  <si>
    <t>442156_42828_IP</t>
  </si>
  <si>
    <t>385786_42824_IP</t>
  </si>
  <si>
    <t>437940_42824_IP</t>
  </si>
  <si>
    <t>441792_42824_IP</t>
  </si>
  <si>
    <t>442673_42824_IP</t>
  </si>
  <si>
    <t>442802_42824_IP</t>
  </si>
  <si>
    <t>Notified of PR status change on 05/03/2017.</t>
  </si>
  <si>
    <t>441100_42828_IP</t>
  </si>
  <si>
    <t>443257_42829_IP</t>
  </si>
  <si>
    <t>Was NO_MR_116_42829_IP before MR# was assigned.</t>
  </si>
  <si>
    <t>441914_42829_IP</t>
  </si>
  <si>
    <t>443063_42829_IP</t>
  </si>
  <si>
    <t>443074_42831_IP</t>
  </si>
  <si>
    <t>443268_42832_IP</t>
  </si>
  <si>
    <t>Was NO_MR_114_42832_IP before MR# was assigned.</t>
  </si>
  <si>
    <t>NO_MR_118_42831_IP</t>
  </si>
  <si>
    <t>SKAGIT</t>
  </si>
  <si>
    <t>430962_42832_IP</t>
  </si>
  <si>
    <t>387662_42835_IP</t>
  </si>
  <si>
    <t>435912_42836_IP</t>
  </si>
  <si>
    <t>441725_42836_IP</t>
  </si>
  <si>
    <t>442260_42836_IP</t>
  </si>
  <si>
    <t>PTRC</t>
  </si>
  <si>
    <t>726191_42837_IP</t>
  </si>
  <si>
    <t>841780_42838_IP</t>
  </si>
  <si>
    <t>442843_42842_IP</t>
  </si>
  <si>
    <t>443033_42844_IP</t>
  </si>
  <si>
    <t>NO_MR_122_42844_IP</t>
  </si>
  <si>
    <t>Was NO_MR_115_42844_IP before MR# was assigned.</t>
  </si>
  <si>
    <t>385350_42845_IP</t>
  </si>
  <si>
    <t>440942_42845_IP</t>
  </si>
  <si>
    <t>388098_42846_IP</t>
  </si>
  <si>
    <t>438165_42846_IP</t>
  </si>
  <si>
    <t>NO_MR_121_42850_IP</t>
  </si>
  <si>
    <t>Was NO_MR_112_42850_IP before MR# was assigned.</t>
  </si>
  <si>
    <t>442174_42851_IP</t>
  </si>
  <si>
    <t>443188_42851_IP</t>
  </si>
  <si>
    <t>437459_42852_IP</t>
  </si>
  <si>
    <t>435985_42853_IP</t>
  </si>
  <si>
    <t>437157_42858_IP</t>
  </si>
  <si>
    <t>442330_42858_IP</t>
  </si>
  <si>
    <t>889841_42853_IP</t>
  </si>
  <si>
    <t>COMP RES FELONY</t>
  </si>
  <si>
    <t>FELONY CLASS C</t>
  </si>
  <si>
    <t>MAPLE LANE</t>
  </si>
  <si>
    <t>Was NO_MR_82_42779_IP before MR# was assigned.</t>
  </si>
  <si>
    <t>FELONY CLASS B</t>
  </si>
  <si>
    <t>FELONY CLASS A</t>
  </si>
  <si>
    <t>YAKIMA</t>
  </si>
  <si>
    <t>JEFFERSON</t>
  </si>
  <si>
    <t>442930_42789_IP</t>
  </si>
  <si>
    <t>Notified of PR status change on 04/06/2017.</t>
  </si>
  <si>
    <t>COMP RES MISD</t>
  </si>
  <si>
    <t>Client released from custody &amp; can't be located for 60 days.</t>
  </si>
  <si>
    <t>Was NO_MR_105_42817_IP before MR# was assigned.</t>
  </si>
  <si>
    <t>442646_42831_IP</t>
  </si>
  <si>
    <t>Notified of PR status change on 05/01/2017.</t>
  </si>
  <si>
    <t>443117_42837_IP</t>
  </si>
  <si>
    <t>Notified of PR status change on 04/26/2017.</t>
  </si>
  <si>
    <t>443068_42849_IP</t>
  </si>
  <si>
    <t>Notified of PR status change on 05/05/2017.</t>
  </si>
  <si>
    <t>442943_42844_IP</t>
  </si>
  <si>
    <t>Notified of PR status change on 04/19/2017.</t>
  </si>
  <si>
    <t>437034_42851_IP</t>
  </si>
  <si>
    <t>ESH</t>
  </si>
  <si>
    <t>Yakima (M)_Municipal</t>
  </si>
  <si>
    <t>FAX</t>
  </si>
  <si>
    <t>defendant would not participate w/o attorney present</t>
  </si>
  <si>
    <t>Closed</t>
  </si>
  <si>
    <t>SPOKANE</t>
  </si>
  <si>
    <t>Competent</t>
  </si>
  <si>
    <t>OKANOGAN</t>
  </si>
  <si>
    <t>Not Competent</t>
  </si>
  <si>
    <t>Yakima County Court_Superior</t>
  </si>
  <si>
    <t>interpreter not available, police reports, Good cause requested</t>
  </si>
  <si>
    <t>Pasco_Municipal</t>
  </si>
  <si>
    <t>FRANKLIN</t>
  </si>
  <si>
    <t>Dismiss w/o Civil Eval</t>
  </si>
  <si>
    <t>STEVENS</t>
  </si>
  <si>
    <t>CHELAN</t>
  </si>
  <si>
    <t>Franklin County Court_Superior</t>
  </si>
  <si>
    <t>Dismissal &amp; Civil Eval</t>
  </si>
  <si>
    <t>Benton County Court_Superior</t>
  </si>
  <si>
    <t>BENTON</t>
  </si>
  <si>
    <t>defendant would not participate w/o attorney present, good cause extension requested</t>
  </si>
  <si>
    <t>14 D Eval Comp (TIC)</t>
  </si>
  <si>
    <t>Spokane County Court_Superior</t>
  </si>
  <si>
    <t>Walla Walla County Court_Superior</t>
  </si>
  <si>
    <t>WALLA WALLA</t>
  </si>
  <si>
    <t>ADMISSION</t>
  </si>
  <si>
    <t>Adams County Court_Superior</t>
  </si>
  <si>
    <t>ADAMS</t>
  </si>
  <si>
    <t>Grant County Court_Superior</t>
  </si>
  <si>
    <t>GRANT</t>
  </si>
  <si>
    <t>Stevens County Court_Superior</t>
  </si>
  <si>
    <t>Chelan County Court_Superior</t>
  </si>
  <si>
    <t>Grant_District</t>
  </si>
  <si>
    <t>Yakima (D)_District</t>
  </si>
  <si>
    <t>police reports, Interpreter needed, good cause requested.</t>
  </si>
  <si>
    <t>Dismissal &amp; Civil Eval - 5/3.</t>
  </si>
  <si>
    <t>Chelan (D)_District</t>
  </si>
  <si>
    <t>police reports</t>
  </si>
  <si>
    <t>Benton_District</t>
  </si>
  <si>
    <t>Spokane (M)_Municipal</t>
  </si>
  <si>
    <t>Okanogan County Court_Superior</t>
  </si>
  <si>
    <t>Completed on 5/1.</t>
  </si>
  <si>
    <t>amended from inpatient to cep or cep to inpatient</t>
  </si>
  <si>
    <t>Amended from inpatient to CEP</t>
  </si>
  <si>
    <t>Okanogan (D)_District</t>
  </si>
  <si>
    <t>Spokane (D)_District</t>
  </si>
  <si>
    <t>Kittitas County Court_Superior</t>
  </si>
  <si>
    <t>KITTITAS</t>
  </si>
  <si>
    <t>Completed on 5/2.</t>
  </si>
  <si>
    <t>good cause extension requested</t>
  </si>
  <si>
    <t>amended from inpatient to cep or cep to inpatient, police reports</t>
  </si>
  <si>
    <t>Closed 5/1. Evaluation used from 4/17.</t>
  </si>
  <si>
    <t>Sunnyside (M)_Municipal</t>
  </si>
  <si>
    <t>Whitman County Court_Superior</t>
  </si>
  <si>
    <t>Whitman</t>
  </si>
  <si>
    <t>Received order 11 days late.</t>
  </si>
  <si>
    <t>Whatcom</t>
  </si>
  <si>
    <t>Received order 9 days late. Competent</t>
  </si>
  <si>
    <t>Received order 21 days late. Admit 5/1/2017.</t>
  </si>
  <si>
    <t>Snohomish</t>
  </si>
  <si>
    <t>WSH case from Yakima RTF. ESH admitted. Received order 6 days late.</t>
  </si>
  <si>
    <t>bed availability - Admitted 5/3.</t>
  </si>
  <si>
    <t>change from PR to JH</t>
  </si>
  <si>
    <t>WSH - MAPLE LANE</t>
  </si>
  <si>
    <t>WSH - YAKIMA</t>
  </si>
  <si>
    <t>REST</t>
  </si>
  <si>
    <t>Competency Service Type</t>
  </si>
  <si>
    <t>Total Number of Orders</t>
  </si>
  <si>
    <t>Number Received within 3 Days of Order Sign Date</t>
  </si>
  <si>
    <t>Percent Received within 3 Days of Order Sign Date</t>
  </si>
  <si>
    <t>Jail Evaluation</t>
  </si>
  <si>
    <t>Inpatient Competency Service</t>
  </si>
  <si>
    <t>Class Member</t>
  </si>
  <si>
    <t>Legal Authority</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</si>
  <si>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</si>
  <si>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</si>
  <si>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</si>
  <si>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</si>
  <si>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</si>
  <si>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</si>
  <si>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</si>
  <si>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</si>
  <si>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</si>
  <si>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</si>
  <si>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</si>
  <si>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</si>
  <si>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JAIL_RTF</t>
  </si>
  <si>
    <t>Completion Method or Incomplete</t>
  </si>
  <si>
    <t>Table Title: Individual-Level Jail-Based and Inpatient Evaluation Data for WSH and ESH</t>
  </si>
  <si>
    <t>Table Title: Individual-Level Competency Restoration Data for WSH and ESH</t>
  </si>
  <si>
    <t>RESTORATION</t>
  </si>
  <si>
    <t>Purpose of Report: Trueblood Draft June Report (April Data)</t>
  </si>
  <si>
    <r>
      <rPr>
        <u/>
        <sz val="10"/>
        <color theme="1"/>
        <rFont val="Calibri"/>
        <family val="2"/>
        <scheme val="minor"/>
      </rPr>
      <t>Data Note 2</t>
    </r>
    <r>
      <rPr>
        <sz val="10"/>
        <color theme="1"/>
        <rFont val="Calibri"/>
        <family val="2"/>
        <scheme val="minor"/>
      </rPr>
      <t>: The inpatient restoration data for WSH includes those referrals that are admitted to Maple Lane and Yakima.</t>
    </r>
  </si>
  <si>
    <r>
      <rPr>
        <u/>
        <sz val="10"/>
        <color theme="1"/>
        <rFont val="Calibri"/>
        <family val="2"/>
        <scheme val="minor"/>
      </rPr>
      <t>Data Note 2</t>
    </r>
    <r>
      <rPr>
        <sz val="10"/>
        <color theme="1"/>
        <rFont val="Calibri"/>
        <family val="2"/>
        <scheme val="minor"/>
      </rPr>
      <t>: The inpatient restoration totals include those referrals that are admitted to Maple Lane and Yakima.</t>
    </r>
  </si>
  <si>
    <t>Table Title: Individual-Level Competency Restoration Data for Maple Lane</t>
  </si>
  <si>
    <t>Table Title: Individual-Level Competency Restoration Data for Yakima</t>
  </si>
  <si>
    <t>PR 6/1/17</t>
  </si>
  <si>
    <t>Data Notes: 
1) Inpatient Competency Service includes inpatient evaluation and restoration.
2) The number/percent received within 3 days of order signed date includes those received within 3 days in the month for which data is being reported.</t>
  </si>
  <si>
    <t>Table Title: Number and Percent of Court Orders Received within Three Days of Order Sign Date - April Data</t>
  </si>
  <si>
    <r>
      <rPr>
        <u/>
        <sz val="10"/>
        <color theme="1"/>
        <rFont val="Calibri"/>
        <family val="2"/>
        <scheme val="minor"/>
      </rPr>
      <t>Data Note 1</t>
    </r>
    <r>
      <rPr>
        <sz val="10"/>
        <color theme="1"/>
        <rFont val="Calibri"/>
        <family val="2"/>
        <scheme val="minor"/>
      </rPr>
      <t>: The number of court orders signed is based on the number of orders signed in the specified month and has been updated to reflect updated data within the dynamic data system. The averages, medians, and percent complete are based on the orders completed and/or not completed in the specified month regardless of which month the court orders were signed and are snapshots of the data as of the final look of the data for that month.</t>
    </r>
  </si>
  <si>
    <t>Date of Report: 6/08/2017</t>
  </si>
  <si>
    <t>Table Title: Individual-Level Outlier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</si>
</sst>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1"/>
      <name val="Calibri"/>
      <family val="2"/>
      <scheme val="minor"/>
    </font>
    <font>
      <u/>
      <sz val="10"/>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s>
  <borders count="13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ashed">
        <color indexed="64"/>
      </right>
      <top style="thin">
        <color indexed="64"/>
      </top>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0" borderId="0"/>
    <xf numFmtId="0" fontId="6" fillId="0" borderId="0"/>
    <xf numFmtId="0" fontId="6" fillId="0" borderId="0"/>
    <xf numFmtId="0" fontId="7" fillId="0" borderId="0"/>
  </cellStyleXfs>
  <cellXfs count="363">
    <xf numFmtId="0" fontId="0" fillId="0" borderId="0" xfId="0"/>
    <xf numFmtId="0" fontId="1" fillId="0" borderId="0" xfId="0" applyFont="1"/>
    <xf numFmtId="0" fontId="2" fillId="0" borderId="0" xfId="0" applyFont="1"/>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21" xfId="0"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0" xfId="0" applyNumberFormat="1" applyFont="1" applyFill="1" applyBorder="1" applyAlignment="1">
      <alignment horizontal="center" vertical="center"/>
    </xf>
    <xf numFmtId="164" fontId="5" fillId="0" borderId="23" xfId="0" applyNumberFormat="1"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9" fontId="5" fillId="0" borderId="21" xfId="0" applyNumberFormat="1" applyFont="1" applyFill="1" applyBorder="1" applyAlignment="1">
      <alignment horizontal="center" vertical="center"/>
    </xf>
    <xf numFmtId="0" fontId="5" fillId="0" borderId="27" xfId="0" applyFont="1" applyFill="1" applyBorder="1" applyAlignment="1">
      <alignment vertical="center" wrapText="1"/>
    </xf>
    <xf numFmtId="0" fontId="5" fillId="0" borderId="28" xfId="0"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30" xfId="0" applyNumberFormat="1"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9" fontId="5" fillId="0" borderId="28" xfId="0" applyNumberFormat="1" applyFont="1" applyFill="1" applyBorder="1" applyAlignment="1">
      <alignment horizontal="center" vertical="center"/>
    </xf>
    <xf numFmtId="0" fontId="5" fillId="0" borderId="34" xfId="0" applyFont="1" applyFill="1" applyBorder="1" applyAlignment="1">
      <alignment vertical="center" wrapText="1"/>
    </xf>
    <xf numFmtId="0" fontId="5" fillId="0" borderId="35" xfId="0"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7" xfId="0" applyNumberFormat="1"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9" fontId="5" fillId="0" borderId="35"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10" xfId="0"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0" fontId="5" fillId="0" borderId="28" xfId="0" applyFont="1" applyFill="1" applyBorder="1" applyAlignment="1">
      <alignment vertical="center" wrapText="1"/>
    </xf>
    <xf numFmtId="164" fontId="5" fillId="0" borderId="46" xfId="0" applyNumberFormat="1" applyFont="1" applyFill="1" applyBorder="1" applyAlignment="1">
      <alignment horizontal="center" vertical="center"/>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5" fillId="0" borderId="49" xfId="0" applyFont="1" applyFill="1" applyBorder="1" applyAlignment="1">
      <alignment horizontal="center" vertical="center"/>
    </xf>
    <xf numFmtId="164" fontId="5" fillId="0" borderId="50" xfId="0" applyNumberFormat="1" applyFont="1" applyFill="1" applyBorder="1" applyAlignment="1">
      <alignment horizontal="center" vertical="center"/>
    </xf>
    <xf numFmtId="164" fontId="5" fillId="0" borderId="51" xfId="0" applyNumberFormat="1" applyFont="1" applyFill="1" applyBorder="1" applyAlignment="1">
      <alignment horizontal="center" vertical="center"/>
    </xf>
    <xf numFmtId="164" fontId="5" fillId="0" borderId="52" xfId="0" applyNumberFormat="1" applyFont="1" applyFill="1" applyBorder="1" applyAlignment="1">
      <alignment horizontal="center" vertical="center"/>
    </xf>
    <xf numFmtId="164" fontId="5" fillId="0" borderId="53"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64" fontId="5" fillId="0" borderId="55" xfId="0" applyNumberFormat="1" applyFont="1" applyFill="1" applyBorder="1" applyAlignment="1">
      <alignment horizontal="center" vertical="center"/>
    </xf>
    <xf numFmtId="9" fontId="5" fillId="0" borderId="49" xfId="0" applyNumberFormat="1" applyFont="1" applyFill="1" applyBorder="1" applyAlignment="1">
      <alignment horizontal="center" vertical="center"/>
    </xf>
    <xf numFmtId="0" fontId="5" fillId="2" borderId="10" xfId="0" applyFont="1" applyFill="1" applyBorder="1" applyAlignment="1">
      <alignment vertical="center" wrapText="1"/>
    </xf>
    <xf numFmtId="0" fontId="5" fillId="2" borderId="5" xfId="0" applyFont="1" applyFill="1" applyBorder="1" applyAlignment="1">
      <alignment vertical="center" wrapText="1"/>
    </xf>
    <xf numFmtId="0" fontId="5" fillId="2" borderId="10" xfId="0" applyFont="1" applyFill="1" applyBorder="1" applyAlignment="1">
      <alignment horizontal="center" vertical="center"/>
    </xf>
    <xf numFmtId="164" fontId="5" fillId="2" borderId="56" xfId="0" applyNumberFormat="1" applyFont="1" applyFill="1" applyBorder="1" applyAlignment="1">
      <alignment horizontal="center" vertical="center"/>
    </xf>
    <xf numFmtId="164" fontId="5" fillId="2" borderId="57" xfId="0" applyNumberFormat="1" applyFont="1" applyFill="1" applyBorder="1" applyAlignment="1">
      <alignment horizontal="center" vertical="center"/>
    </xf>
    <xf numFmtId="164" fontId="5" fillId="2" borderId="58" xfId="0" applyNumberFormat="1" applyFont="1" applyFill="1" applyBorder="1" applyAlignment="1">
      <alignment horizontal="center" vertical="center"/>
    </xf>
    <xf numFmtId="164" fontId="5" fillId="2" borderId="59" xfId="0" applyNumberFormat="1" applyFont="1" applyFill="1" applyBorder="1" applyAlignment="1">
      <alignment horizontal="center" vertical="center"/>
    </xf>
    <xf numFmtId="164" fontId="5" fillId="2" borderId="60" xfId="0" applyNumberFormat="1" applyFont="1" applyFill="1" applyBorder="1" applyAlignment="1">
      <alignment horizontal="center" vertical="center"/>
    </xf>
    <xf numFmtId="164" fontId="5" fillId="2" borderId="61" xfId="0" applyNumberFormat="1" applyFont="1" applyFill="1" applyBorder="1" applyAlignment="1">
      <alignment horizontal="center" vertical="center"/>
    </xf>
    <xf numFmtId="9" fontId="5" fillId="2" borderId="19"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9" fontId="3" fillId="0" borderId="69"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70" xfId="0" applyFont="1" applyFill="1" applyBorder="1" applyAlignment="1">
      <alignment vertical="center" wrapText="1"/>
    </xf>
    <xf numFmtId="1" fontId="0" fillId="0" borderId="0" xfId="0" applyNumberFormat="1"/>
    <xf numFmtId="0" fontId="5" fillId="0" borderId="71" xfId="0" applyFont="1" applyFill="1" applyBorder="1" applyAlignment="1">
      <alignment vertical="center" wrapText="1"/>
    </xf>
    <xf numFmtId="0" fontId="5" fillId="0" borderId="72" xfId="0" applyFont="1" applyFill="1" applyBorder="1" applyAlignment="1">
      <alignment horizontal="center" vertical="center"/>
    </xf>
    <xf numFmtId="164" fontId="5" fillId="0" borderId="73" xfId="0" applyNumberFormat="1" applyFont="1" applyFill="1" applyBorder="1" applyAlignment="1">
      <alignment horizontal="center" vertical="center"/>
    </xf>
    <xf numFmtId="164" fontId="5" fillId="0" borderId="74" xfId="0" applyNumberFormat="1" applyFont="1" applyFill="1" applyBorder="1" applyAlignment="1">
      <alignment horizontal="center" vertical="center"/>
    </xf>
    <xf numFmtId="164" fontId="5" fillId="0" borderId="75" xfId="0" applyNumberFormat="1" applyFont="1" applyFill="1" applyBorder="1" applyAlignment="1">
      <alignment horizontal="center" vertical="center"/>
    </xf>
    <xf numFmtId="164" fontId="5" fillId="0" borderId="76"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9" fontId="5" fillId="0" borderId="72" xfId="0" applyNumberFormat="1" applyFont="1" applyFill="1" applyBorder="1" applyAlignment="1">
      <alignment horizontal="center" vertical="center"/>
    </xf>
    <xf numFmtId="0" fontId="5" fillId="0" borderId="79" xfId="0" applyFont="1" applyFill="1" applyBorder="1" applyAlignment="1">
      <alignment vertical="center" wrapText="1"/>
    </xf>
    <xf numFmtId="0" fontId="5" fillId="0" borderId="80" xfId="0"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5" fillId="0" borderId="85" xfId="0" applyNumberFormat="1" applyFont="1" applyFill="1" applyBorder="1" applyAlignment="1">
      <alignment horizontal="center" vertical="center"/>
    </xf>
    <xf numFmtId="164" fontId="5" fillId="0" borderId="86"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0" xfId="0" applyFont="1" applyFill="1" applyBorder="1" applyAlignment="1">
      <alignment vertical="center" wrapText="1"/>
    </xf>
    <xf numFmtId="0" fontId="5" fillId="5" borderId="21" xfId="0" applyFont="1" applyFill="1" applyBorder="1" applyAlignment="1">
      <alignment horizontal="center" vertical="center"/>
    </xf>
    <xf numFmtId="164" fontId="5" fillId="5" borderId="22" xfId="0" applyNumberFormat="1" applyFont="1" applyFill="1" applyBorder="1" applyAlignment="1">
      <alignment horizontal="center" vertical="center"/>
    </xf>
    <xf numFmtId="164" fontId="5" fillId="5" borderId="20" xfId="0" applyNumberFormat="1" applyFont="1" applyFill="1" applyBorder="1" applyAlignment="1">
      <alignment horizontal="center" vertical="center"/>
    </xf>
    <xf numFmtId="164" fontId="5" fillId="5" borderId="23" xfId="0" applyNumberFormat="1" applyFont="1" applyFill="1" applyBorder="1" applyAlignment="1">
      <alignment horizontal="center" vertical="center"/>
    </xf>
    <xf numFmtId="164" fontId="5" fillId="5" borderId="24" xfId="0" applyNumberFormat="1" applyFont="1" applyFill="1" applyBorder="1" applyAlignment="1">
      <alignment horizontal="center" vertical="center"/>
    </xf>
    <xf numFmtId="164" fontId="5" fillId="5" borderId="25" xfId="0" applyNumberFormat="1" applyFont="1" applyFill="1" applyBorder="1" applyAlignment="1">
      <alignment horizontal="center" vertical="center"/>
    </xf>
    <xf numFmtId="164" fontId="5" fillId="5" borderId="26" xfId="0" applyNumberFormat="1" applyFont="1" applyFill="1" applyBorder="1" applyAlignment="1">
      <alignment horizontal="center" vertical="center"/>
    </xf>
    <xf numFmtId="9" fontId="5" fillId="5" borderId="21" xfId="0" applyNumberFormat="1" applyFont="1" applyFill="1" applyBorder="1" applyAlignment="1">
      <alignment horizontal="center" vertical="center"/>
    </xf>
    <xf numFmtId="0" fontId="5" fillId="5" borderId="27" xfId="0" applyFont="1" applyFill="1" applyBorder="1" applyAlignment="1">
      <alignment vertical="center" wrapText="1"/>
    </xf>
    <xf numFmtId="0" fontId="5" fillId="5" borderId="35" xfId="0" applyFont="1" applyFill="1" applyBorder="1" applyAlignment="1">
      <alignment horizontal="center" vertical="center"/>
    </xf>
    <xf numFmtId="164" fontId="5" fillId="5" borderId="36" xfId="0" applyNumberFormat="1" applyFont="1" applyFill="1" applyBorder="1" applyAlignment="1">
      <alignment horizontal="center" vertical="center"/>
    </xf>
    <xf numFmtId="164" fontId="5" fillId="5" borderId="34" xfId="0" applyNumberFormat="1" applyFont="1" applyFill="1" applyBorder="1" applyAlignment="1">
      <alignment horizontal="center" vertical="center"/>
    </xf>
    <xf numFmtId="164" fontId="5" fillId="5" borderId="37" xfId="0" applyNumberFormat="1" applyFont="1" applyFill="1" applyBorder="1" applyAlignment="1">
      <alignment horizontal="center" vertical="center"/>
    </xf>
    <xf numFmtId="164" fontId="5" fillId="5" borderId="38" xfId="0" applyNumberFormat="1" applyFont="1" applyFill="1" applyBorder="1" applyAlignment="1">
      <alignment horizontal="center" vertical="center"/>
    </xf>
    <xf numFmtId="164" fontId="5" fillId="5" borderId="39" xfId="0" applyNumberFormat="1" applyFont="1" applyFill="1" applyBorder="1" applyAlignment="1">
      <alignment horizontal="center" vertical="center"/>
    </xf>
    <xf numFmtId="164" fontId="5" fillId="5" borderId="40" xfId="0" applyNumberFormat="1" applyFont="1" applyFill="1" applyBorder="1" applyAlignment="1">
      <alignment horizontal="center" vertical="center"/>
    </xf>
    <xf numFmtId="9" fontId="5" fillId="5" borderId="35" xfId="0" applyNumberFormat="1" applyFont="1" applyFill="1" applyBorder="1" applyAlignment="1">
      <alignment horizontal="center" vertical="center"/>
    </xf>
    <xf numFmtId="0" fontId="5" fillId="5" borderId="28" xfId="0" applyFont="1" applyFill="1" applyBorder="1" applyAlignment="1">
      <alignment horizontal="center" vertical="center"/>
    </xf>
    <xf numFmtId="164" fontId="5" fillId="5" borderId="29" xfId="0" applyNumberFormat="1" applyFont="1" applyFill="1" applyBorder="1" applyAlignment="1">
      <alignment horizontal="center" vertical="center"/>
    </xf>
    <xf numFmtId="164" fontId="5" fillId="5" borderId="27" xfId="0" applyNumberFormat="1" applyFont="1" applyFill="1" applyBorder="1" applyAlignment="1">
      <alignment horizontal="center" vertical="center"/>
    </xf>
    <xf numFmtId="164" fontId="5" fillId="5" borderId="30" xfId="0" applyNumberFormat="1" applyFont="1" applyFill="1" applyBorder="1" applyAlignment="1">
      <alignment horizontal="center" vertical="center"/>
    </xf>
    <xf numFmtId="164" fontId="5" fillId="5" borderId="31" xfId="0" applyNumberFormat="1" applyFont="1" applyFill="1" applyBorder="1" applyAlignment="1">
      <alignment horizontal="center" vertical="center"/>
    </xf>
    <xf numFmtId="164" fontId="5" fillId="5" borderId="32" xfId="0" applyNumberFormat="1" applyFont="1" applyFill="1" applyBorder="1" applyAlignment="1">
      <alignment horizontal="center" vertical="center"/>
    </xf>
    <xf numFmtId="164" fontId="5" fillId="5" borderId="33" xfId="0" applyNumberFormat="1" applyFont="1" applyFill="1" applyBorder="1" applyAlignment="1">
      <alignment horizontal="center" vertical="center"/>
    </xf>
    <xf numFmtId="9" fontId="5" fillId="5" borderId="28" xfId="0" applyNumberFormat="1" applyFont="1" applyFill="1" applyBorder="1" applyAlignment="1">
      <alignment horizontal="center" vertical="center"/>
    </xf>
    <xf numFmtId="0" fontId="5" fillId="5" borderId="10" xfId="0" applyFont="1" applyFill="1" applyBorder="1" applyAlignment="1">
      <alignment horizontal="center" vertical="center"/>
    </xf>
    <xf numFmtId="164" fontId="5" fillId="5" borderId="41" xfId="0" applyNumberFormat="1" applyFont="1" applyFill="1" applyBorder="1" applyAlignment="1">
      <alignment horizontal="center" vertical="center"/>
    </xf>
    <xf numFmtId="164" fontId="5" fillId="5" borderId="0" xfId="0" applyNumberFormat="1" applyFont="1" applyFill="1" applyBorder="1" applyAlignment="1">
      <alignment horizontal="center" vertical="center"/>
    </xf>
    <xf numFmtId="164" fontId="5" fillId="5" borderId="42" xfId="0" applyNumberFormat="1" applyFont="1" applyFill="1" applyBorder="1" applyAlignment="1">
      <alignment horizontal="center" vertical="center"/>
    </xf>
    <xf numFmtId="164" fontId="5" fillId="5" borderId="43" xfId="0" applyNumberFormat="1" applyFont="1" applyFill="1" applyBorder="1" applyAlignment="1">
      <alignment horizontal="center" vertical="center"/>
    </xf>
    <xf numFmtId="164" fontId="5" fillId="5" borderId="44" xfId="0" applyNumberFormat="1" applyFont="1" applyFill="1" applyBorder="1" applyAlignment="1">
      <alignment horizontal="center" vertical="center"/>
    </xf>
    <xf numFmtId="164" fontId="5" fillId="5" borderId="45" xfId="0" applyNumberFormat="1" applyFont="1" applyFill="1" applyBorder="1" applyAlignment="1">
      <alignment horizontal="center" vertical="center"/>
    </xf>
    <xf numFmtId="9" fontId="5" fillId="5" borderId="10" xfId="0" applyNumberFormat="1" applyFont="1" applyFill="1" applyBorder="1" applyAlignment="1">
      <alignment horizontal="center" vertical="center"/>
    </xf>
    <xf numFmtId="0" fontId="5" fillId="5" borderId="34" xfId="0" applyFont="1" applyFill="1" applyBorder="1" applyAlignment="1">
      <alignment vertical="center" wrapText="1"/>
    </xf>
    <xf numFmtId="0" fontId="5" fillId="5" borderId="0" xfId="0" applyFont="1" applyFill="1" applyBorder="1" applyAlignment="1">
      <alignment vertical="center" wrapText="1"/>
    </xf>
    <xf numFmtId="0" fontId="5" fillId="5" borderId="28" xfId="0" applyFont="1" applyFill="1" applyBorder="1" applyAlignment="1">
      <alignment vertical="center" wrapText="1"/>
    </xf>
    <xf numFmtId="0" fontId="5" fillId="5" borderId="47" xfId="0" applyFont="1" applyFill="1" applyBorder="1" applyAlignment="1">
      <alignment vertical="center" wrapText="1"/>
    </xf>
    <xf numFmtId="0" fontId="5" fillId="5" borderId="70" xfId="0" applyFont="1" applyFill="1" applyBorder="1" applyAlignment="1">
      <alignment vertical="center" wrapText="1"/>
    </xf>
    <xf numFmtId="0" fontId="5" fillId="5" borderId="71" xfId="0" applyFont="1" applyFill="1" applyBorder="1" applyAlignment="1">
      <alignment vertical="center" wrapText="1"/>
    </xf>
    <xf numFmtId="0" fontId="5" fillId="5" borderId="72" xfId="0" applyFont="1" applyFill="1" applyBorder="1" applyAlignment="1">
      <alignment horizontal="center" vertical="center"/>
    </xf>
    <xf numFmtId="164" fontId="5" fillId="5" borderId="73" xfId="0" applyNumberFormat="1" applyFont="1" applyFill="1" applyBorder="1" applyAlignment="1">
      <alignment horizontal="center" vertical="center"/>
    </xf>
    <xf numFmtId="164" fontId="5" fillId="5" borderId="74" xfId="0" applyNumberFormat="1" applyFont="1" applyFill="1" applyBorder="1" applyAlignment="1">
      <alignment horizontal="center" vertical="center"/>
    </xf>
    <xf numFmtId="164" fontId="5" fillId="5" borderId="75" xfId="0" applyNumberFormat="1" applyFont="1" applyFill="1" applyBorder="1" applyAlignment="1">
      <alignment horizontal="center" vertical="center"/>
    </xf>
    <xf numFmtId="164" fontId="5" fillId="5" borderId="76"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9" fontId="5" fillId="5" borderId="72" xfId="0" applyNumberFormat="1" applyFont="1" applyFill="1" applyBorder="1" applyAlignment="1">
      <alignment horizontal="center" vertical="center"/>
    </xf>
    <xf numFmtId="0" fontId="5" fillId="5" borderId="89" xfId="0" applyFont="1" applyFill="1" applyBorder="1" applyAlignment="1">
      <alignment vertical="center" wrapText="1"/>
    </xf>
    <xf numFmtId="0" fontId="5" fillId="5" borderId="89" xfId="0" applyFont="1" applyFill="1" applyBorder="1" applyAlignment="1">
      <alignment horizontal="center" vertical="center"/>
    </xf>
    <xf numFmtId="164" fontId="5" fillId="5" borderId="90" xfId="0" applyNumberFormat="1" applyFont="1" applyFill="1" applyBorder="1" applyAlignment="1">
      <alignment horizontal="center" vertical="center"/>
    </xf>
    <xf numFmtId="164" fontId="5" fillId="5" borderId="91" xfId="0" applyNumberFormat="1" applyFont="1" applyFill="1" applyBorder="1" applyAlignment="1">
      <alignment horizontal="center" vertical="center"/>
    </xf>
    <xf numFmtId="164" fontId="5" fillId="5" borderId="92" xfId="0" applyNumberFormat="1" applyFont="1" applyFill="1" applyBorder="1" applyAlignment="1">
      <alignment horizontal="center" vertical="center"/>
    </xf>
    <xf numFmtId="164" fontId="5" fillId="5" borderId="93" xfId="0" applyNumberFormat="1" applyFont="1" applyFill="1" applyBorder="1" applyAlignment="1">
      <alignment horizontal="center" vertical="center"/>
    </xf>
    <xf numFmtId="164" fontId="5" fillId="5" borderId="94" xfId="0" applyNumberFormat="1" applyFont="1" applyFill="1" applyBorder="1" applyAlignment="1">
      <alignment horizontal="center" vertical="center"/>
    </xf>
    <xf numFmtId="164" fontId="5" fillId="5" borderId="95" xfId="0" applyNumberFormat="1" applyFont="1" applyFill="1" applyBorder="1" applyAlignment="1">
      <alignment horizontal="center" vertical="center"/>
    </xf>
    <xf numFmtId="9" fontId="5" fillId="5" borderId="89" xfId="0" applyNumberFormat="1" applyFont="1" applyFill="1" applyBorder="1" applyAlignment="1">
      <alignment horizontal="center" vertical="center"/>
    </xf>
    <xf numFmtId="0" fontId="5" fillId="5" borderId="79" xfId="0" applyFont="1" applyFill="1" applyBorder="1" applyAlignment="1">
      <alignment vertical="center" wrapText="1"/>
    </xf>
    <xf numFmtId="0" fontId="5" fillId="5" borderId="80" xfId="0" applyFont="1" applyFill="1" applyBorder="1" applyAlignment="1">
      <alignment horizontal="center" vertical="center"/>
    </xf>
    <xf numFmtId="164" fontId="5" fillId="5" borderId="81" xfId="0" applyNumberFormat="1" applyFont="1" applyFill="1" applyBorder="1" applyAlignment="1">
      <alignment horizontal="center" vertical="center"/>
    </xf>
    <xf numFmtId="164" fontId="5" fillId="5" borderId="82" xfId="0" applyNumberFormat="1" applyFont="1" applyFill="1" applyBorder="1" applyAlignment="1">
      <alignment horizontal="center" vertical="center"/>
    </xf>
    <xf numFmtId="164" fontId="5" fillId="5" borderId="83" xfId="0" applyNumberFormat="1" applyFont="1" applyFill="1" applyBorder="1" applyAlignment="1">
      <alignment horizontal="center" vertical="center"/>
    </xf>
    <xf numFmtId="164" fontId="5" fillId="5" borderId="84" xfId="0" applyNumberFormat="1" applyFont="1" applyFill="1" applyBorder="1" applyAlignment="1">
      <alignment horizontal="center" vertical="center"/>
    </xf>
    <xf numFmtId="164" fontId="5" fillId="5" borderId="85" xfId="0" applyNumberFormat="1" applyFont="1" applyFill="1" applyBorder="1" applyAlignment="1">
      <alignment horizontal="center" vertical="center"/>
    </xf>
    <xf numFmtId="164" fontId="5" fillId="5" borderId="86" xfId="0" applyNumberFormat="1" applyFont="1" applyFill="1" applyBorder="1" applyAlignment="1">
      <alignment horizontal="center" vertical="center"/>
    </xf>
    <xf numFmtId="9" fontId="5" fillId="5" borderId="80" xfId="0" applyNumberFormat="1" applyFont="1" applyFill="1" applyBorder="1" applyAlignment="1">
      <alignment horizontal="center" vertical="center"/>
    </xf>
    <xf numFmtId="164" fontId="5" fillId="0" borderId="96" xfId="0" applyNumberFormat="1" applyFont="1" applyFill="1" applyBorder="1" applyAlignment="1">
      <alignment horizontal="center" vertical="center"/>
    </xf>
    <xf numFmtId="164" fontId="5" fillId="0" borderId="97" xfId="0" applyNumberFormat="1" applyFont="1" applyFill="1" applyBorder="1" applyAlignment="1">
      <alignment horizontal="center" vertical="center"/>
    </xf>
    <xf numFmtId="164" fontId="5" fillId="0" borderId="98" xfId="0" applyNumberFormat="1" applyFont="1" applyFill="1" applyBorder="1" applyAlignment="1">
      <alignment horizontal="center" vertical="center"/>
    </xf>
    <xf numFmtId="164" fontId="5" fillId="0" borderId="99" xfId="0" applyNumberFormat="1" applyFont="1" applyFill="1" applyBorder="1" applyAlignment="1">
      <alignment horizontal="center" vertical="center"/>
    </xf>
    <xf numFmtId="0" fontId="5" fillId="0" borderId="91" xfId="0" applyFont="1" applyFill="1" applyBorder="1" applyAlignment="1">
      <alignment vertical="center" wrapText="1"/>
    </xf>
    <xf numFmtId="0" fontId="5" fillId="0" borderId="89" xfId="0" applyFont="1" applyFill="1" applyBorder="1" applyAlignment="1">
      <alignment horizontal="center" vertical="center"/>
    </xf>
    <xf numFmtId="164" fontId="5" fillId="0" borderId="88" xfId="0" applyNumberFormat="1" applyFont="1" applyFill="1" applyBorder="1" applyAlignment="1">
      <alignment horizontal="center" vertical="center"/>
    </xf>
    <xf numFmtId="164" fontId="5" fillId="0" borderId="100" xfId="0" applyNumberFormat="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5" fillId="0" borderId="101" xfId="0" applyNumberFormat="1" applyFont="1" applyFill="1" applyBorder="1" applyAlignment="1">
      <alignment horizontal="center" vertical="center"/>
    </xf>
    <xf numFmtId="164" fontId="5" fillId="0" borderId="91"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164" fontId="5" fillId="0" borderId="92" xfId="0" applyNumberFormat="1" applyFont="1" applyFill="1" applyBorder="1" applyAlignment="1">
      <alignment horizontal="center" vertical="center"/>
    </xf>
    <xf numFmtId="164" fontId="5" fillId="0" borderId="93" xfId="0" applyNumberFormat="1" applyFont="1" applyFill="1" applyBorder="1" applyAlignment="1">
      <alignment horizontal="center" vertical="center"/>
    </xf>
    <xf numFmtId="164" fontId="5" fillId="0" borderId="94" xfId="0" applyNumberFormat="1" applyFont="1" applyFill="1" applyBorder="1" applyAlignment="1">
      <alignment horizontal="center" vertical="center"/>
    </xf>
    <xf numFmtId="164" fontId="5" fillId="0" borderId="95"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horizontal="center" vertical="center"/>
    </xf>
    <xf numFmtId="0" fontId="5" fillId="0" borderId="105" xfId="0" applyFont="1" applyFill="1" applyBorder="1" applyAlignment="1">
      <alignment vertical="center" wrapText="1"/>
    </xf>
    <xf numFmtId="0" fontId="5" fillId="0" borderId="106" xfId="0" applyFont="1" applyFill="1" applyBorder="1" applyAlignment="1">
      <alignment vertical="center" wrapText="1"/>
    </xf>
    <xf numFmtId="0" fontId="5" fillId="2" borderId="5" xfId="0" applyFont="1" applyFill="1" applyBorder="1" applyAlignment="1">
      <alignment horizontal="center" vertical="center"/>
    </xf>
    <xf numFmtId="164" fontId="5" fillId="2" borderId="0" xfId="0" applyNumberFormat="1" applyFont="1" applyFill="1" applyBorder="1" applyAlignment="1">
      <alignment horizontal="center" vertical="center"/>
    </xf>
    <xf numFmtId="9" fontId="5" fillId="2"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5" fillId="0" borderId="107" xfId="0" applyFont="1" applyFill="1" applyBorder="1" applyAlignment="1">
      <alignment vertical="center" wrapText="1"/>
    </xf>
    <xf numFmtId="0" fontId="5" fillId="0" borderId="108" xfId="0" applyFont="1" applyFill="1" applyBorder="1" applyAlignment="1">
      <alignment horizontal="center" vertical="center"/>
    </xf>
    <xf numFmtId="164" fontId="5" fillId="0" borderId="109" xfId="0" applyNumberFormat="1" applyFont="1" applyFill="1" applyBorder="1" applyAlignment="1">
      <alignment horizontal="center" vertical="center"/>
    </xf>
    <xf numFmtId="164" fontId="5" fillId="0" borderId="110" xfId="0" applyNumberFormat="1" applyFont="1" applyFill="1" applyBorder="1" applyAlignment="1">
      <alignment horizontal="center" vertical="center"/>
    </xf>
    <xf numFmtId="164" fontId="5" fillId="0" borderId="111" xfId="0" applyNumberFormat="1" applyFont="1" applyFill="1" applyBorder="1" applyAlignment="1">
      <alignment horizontal="center" vertical="center"/>
    </xf>
    <xf numFmtId="164" fontId="5" fillId="0" borderId="112" xfId="0" applyNumberFormat="1" applyFont="1" applyFill="1" applyBorder="1" applyAlignment="1">
      <alignment horizontal="center" vertical="center"/>
    </xf>
    <xf numFmtId="164" fontId="5" fillId="0" borderId="113" xfId="0" applyNumberFormat="1" applyFont="1" applyFill="1" applyBorder="1" applyAlignment="1">
      <alignment horizontal="center" vertical="center"/>
    </xf>
    <xf numFmtId="164" fontId="5" fillId="0" borderId="114" xfId="0" applyNumberFormat="1" applyFont="1" applyFill="1" applyBorder="1" applyAlignment="1">
      <alignment horizontal="center" vertical="center"/>
    </xf>
    <xf numFmtId="9" fontId="5" fillId="0" borderId="108" xfId="0" applyNumberFormat="1" applyFont="1" applyFill="1" applyBorder="1" applyAlignment="1">
      <alignment horizontal="center" vertical="center"/>
    </xf>
    <xf numFmtId="0" fontId="5" fillId="0" borderId="102" xfId="0" applyFont="1" applyFill="1" applyBorder="1" applyAlignment="1">
      <alignment vertical="center" wrapText="1"/>
    </xf>
    <xf numFmtId="1" fontId="0" fillId="0" borderId="0" xfId="0" applyNumberFormat="1" applyFill="1" applyBorder="1"/>
    <xf numFmtId="164" fontId="5" fillId="0" borderId="115" xfId="0" applyNumberFormat="1" applyFont="1" applyFill="1" applyBorder="1" applyAlignment="1">
      <alignment horizontal="center" vertical="center"/>
    </xf>
    <xf numFmtId="0" fontId="5" fillId="5" borderId="62" xfId="0" applyFont="1" applyFill="1" applyBorder="1" applyAlignment="1">
      <alignment vertical="center" wrapText="1"/>
    </xf>
    <xf numFmtId="0" fontId="5" fillId="5" borderId="116" xfId="0" applyFont="1" applyFill="1" applyBorder="1" applyAlignment="1">
      <alignment horizontal="center" vertical="center"/>
    </xf>
    <xf numFmtId="164" fontId="5" fillId="5" borderId="117"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xf>
    <xf numFmtId="164" fontId="5" fillId="5" borderId="118" xfId="0" applyNumberFormat="1" applyFont="1" applyFill="1" applyBorder="1" applyAlignment="1">
      <alignment horizontal="center" vertical="center"/>
    </xf>
    <xf numFmtId="164" fontId="5" fillId="5" borderId="119" xfId="0" applyNumberFormat="1" applyFont="1" applyFill="1" applyBorder="1" applyAlignment="1">
      <alignment horizontal="center" vertical="center"/>
    </xf>
    <xf numFmtId="164" fontId="5" fillId="5" borderId="120" xfId="0" applyNumberFormat="1" applyFont="1" applyFill="1" applyBorder="1" applyAlignment="1">
      <alignment horizontal="center" vertical="center"/>
    </xf>
    <xf numFmtId="164" fontId="5" fillId="5" borderId="121" xfId="0" applyNumberFormat="1" applyFont="1" applyFill="1" applyBorder="1" applyAlignment="1">
      <alignment horizontal="center" vertical="center"/>
    </xf>
    <xf numFmtId="9" fontId="5" fillId="5" borderId="116" xfId="0" applyNumberFormat="1" applyFont="1" applyFill="1" applyBorder="1" applyAlignment="1">
      <alignment horizontal="center" vertical="center"/>
    </xf>
    <xf numFmtId="0" fontId="5" fillId="5" borderId="102" xfId="0" applyFont="1" applyFill="1" applyBorder="1" applyAlignment="1">
      <alignment vertical="center" wrapText="1"/>
    </xf>
    <xf numFmtId="164" fontId="5" fillId="5" borderId="115" xfId="0" applyNumberFormat="1" applyFont="1" applyFill="1" applyBorder="1" applyAlignment="1">
      <alignment horizontal="center" vertical="center"/>
    </xf>
    <xf numFmtId="0" fontId="5" fillId="0" borderId="62" xfId="0" applyFont="1" applyFill="1" applyBorder="1" applyAlignment="1">
      <alignment vertical="center" wrapText="1"/>
    </xf>
    <xf numFmtId="0" fontId="5" fillId="0" borderId="116" xfId="0" applyFont="1" applyFill="1" applyBorder="1" applyAlignment="1">
      <alignment horizontal="center" vertical="center"/>
    </xf>
    <xf numFmtId="164" fontId="5" fillId="0" borderId="117"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118" xfId="0" applyNumberFormat="1" applyFont="1" applyFill="1" applyBorder="1" applyAlignment="1">
      <alignment horizontal="center" vertical="center"/>
    </xf>
    <xf numFmtId="164" fontId="5" fillId="0" borderId="119" xfId="0" applyNumberFormat="1" applyFont="1" applyFill="1" applyBorder="1" applyAlignment="1">
      <alignment horizontal="center" vertical="center"/>
    </xf>
    <xf numFmtId="164" fontId="5" fillId="0" borderId="120" xfId="0" applyNumberFormat="1" applyFont="1" applyFill="1" applyBorder="1" applyAlignment="1">
      <alignment horizontal="center" vertical="center"/>
    </xf>
    <xf numFmtId="164" fontId="5" fillId="0" borderId="121" xfId="0" applyNumberFormat="1" applyFont="1" applyFill="1" applyBorder="1" applyAlignment="1">
      <alignment horizontal="center" vertical="center"/>
    </xf>
    <xf numFmtId="9" fontId="5" fillId="0" borderId="116" xfId="0" applyNumberFormat="1" applyFont="1" applyFill="1" applyBorder="1" applyAlignment="1">
      <alignment horizontal="center" vertical="center"/>
    </xf>
    <xf numFmtId="0" fontId="5" fillId="0" borderId="89" xfId="0" applyFont="1" applyFill="1" applyBorder="1" applyAlignment="1">
      <alignment vertical="center" wrapText="1"/>
    </xf>
    <xf numFmtId="0" fontId="0" fillId="0" borderId="0" xfId="0" applyFill="1"/>
    <xf numFmtId="0" fontId="5" fillId="0" borderId="0" xfId="0" applyFont="1" applyFill="1" applyBorder="1" applyAlignment="1">
      <alignment vertical="center"/>
    </xf>
    <xf numFmtId="0" fontId="5" fillId="0" borderId="110" xfId="0" applyFont="1" applyFill="1" applyBorder="1" applyAlignment="1">
      <alignment vertical="center" wrapText="1"/>
    </xf>
    <xf numFmtId="1" fontId="0" fillId="0" borderId="0" xfId="0" applyNumberFormat="1" applyFill="1"/>
    <xf numFmtId="17" fontId="5" fillId="0" borderId="91" xfId="0" applyNumberFormat="1" applyFont="1" applyFill="1" applyBorder="1" applyAlignment="1">
      <alignment vertical="center" wrapText="1"/>
    </xf>
    <xf numFmtId="0" fontId="5" fillId="0" borderId="82" xfId="0" applyFont="1" applyFill="1" applyBorder="1" applyAlignment="1">
      <alignment vertical="center" wrapText="1"/>
    </xf>
    <xf numFmtId="0" fontId="5" fillId="0" borderId="101" xfId="0" applyFont="1" applyBorder="1" applyAlignment="1">
      <alignment horizontal="center" vertical="center"/>
    </xf>
    <xf numFmtId="164" fontId="5" fillId="0" borderId="88" xfId="0" applyNumberFormat="1" applyFont="1" applyBorder="1" applyAlignment="1">
      <alignment horizontal="center" vertical="center"/>
    </xf>
    <xf numFmtId="0" fontId="5" fillId="0" borderId="88" xfId="0" applyFont="1" applyBorder="1" applyAlignment="1">
      <alignment horizontal="center" vertical="center"/>
    </xf>
    <xf numFmtId="0" fontId="5" fillId="0" borderId="100" xfId="0" applyFont="1" applyBorder="1" applyAlignment="1">
      <alignment horizontal="center" vertical="center"/>
    </xf>
    <xf numFmtId="9" fontId="5" fillId="0" borderId="89" xfId="0" applyNumberFormat="1" applyFont="1" applyBorder="1" applyAlignment="1">
      <alignment horizontal="center" vertical="center"/>
    </xf>
    <xf numFmtId="0" fontId="5" fillId="0" borderId="101"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24" xfId="0" applyFont="1" applyFill="1" applyBorder="1" applyAlignment="1">
      <alignment horizontal="center" vertical="center"/>
    </xf>
    <xf numFmtId="9" fontId="5" fillId="0" borderId="124" xfId="0" applyNumberFormat="1" applyFont="1" applyFill="1" applyBorder="1" applyAlignment="1">
      <alignment horizontal="center" vertical="center"/>
    </xf>
    <xf numFmtId="0" fontId="9" fillId="0" borderId="88" xfId="0" applyFont="1" applyBorder="1" applyAlignment="1">
      <alignment vertical="top" wrapText="1"/>
    </xf>
    <xf numFmtId="14" fontId="9" fillId="0" borderId="88" xfId="0" applyNumberFormat="1" applyFont="1" applyBorder="1" applyAlignment="1">
      <alignment horizontal="center" vertical="center" wrapText="1"/>
    </xf>
    <xf numFmtId="0" fontId="9" fillId="0" borderId="88" xfId="0" applyFont="1" applyBorder="1" applyAlignment="1">
      <alignment horizontal="center" vertical="center" wrapText="1"/>
    </xf>
    <xf numFmtId="0" fontId="9" fillId="0" borderId="88" xfId="0" applyFont="1" applyBorder="1" applyAlignment="1">
      <alignment vertical="top" wrapText="1"/>
    </xf>
    <xf numFmtId="0" fontId="8" fillId="0" borderId="88" xfId="0" applyFont="1" applyBorder="1" applyAlignment="1">
      <alignment horizontal="center" vertical="center" wrapText="1"/>
    </xf>
    <xf numFmtId="0" fontId="9" fillId="0" borderId="88" xfId="0" applyFont="1" applyBorder="1" applyAlignment="1">
      <alignment vertical="top" wrapText="1"/>
    </xf>
    <xf numFmtId="0" fontId="8" fillId="0" borderId="88" xfId="0" applyFont="1" applyBorder="1" applyAlignment="1">
      <alignment horizontal="center" vertical="center" wrapText="1"/>
    </xf>
    <xf numFmtId="14" fontId="9" fillId="0" borderId="88" xfId="0" applyNumberFormat="1" applyFont="1" applyBorder="1" applyAlignment="1">
      <alignment horizontal="center" vertical="top" wrapText="1"/>
    </xf>
    <xf numFmtId="0" fontId="9" fillId="0" borderId="88" xfId="0" applyFont="1" applyBorder="1" applyAlignment="1">
      <alignment horizontal="center" vertical="top" wrapText="1"/>
    </xf>
    <xf numFmtId="0" fontId="0" fillId="0" borderId="0" xfId="0" applyAlignment="1">
      <alignment horizontal="center"/>
    </xf>
    <xf numFmtId="0" fontId="0" fillId="0" borderId="0" xfId="0" applyAlignment="1">
      <alignment horizontal="center" vertical="center"/>
    </xf>
    <xf numFmtId="0" fontId="0" fillId="0" borderId="88" xfId="0" applyBorder="1" applyAlignment="1">
      <alignment horizontal="center" vertical="center"/>
    </xf>
    <xf numFmtId="0" fontId="9" fillId="0" borderId="88"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0" fillId="0" borderId="7" xfId="0" applyBorder="1"/>
    <xf numFmtId="0" fontId="0" fillId="0" borderId="8" xfId="0" applyBorder="1" applyAlignment="1">
      <alignment horizontal="center" vertical="center"/>
    </xf>
    <xf numFmtId="165" fontId="0" fillId="0" borderId="129" xfId="0" applyNumberFormat="1" applyBorder="1" applyAlignment="1">
      <alignment horizontal="center" vertical="center"/>
    </xf>
    <xf numFmtId="0" fontId="0" fillId="5" borderId="130" xfId="0" applyFill="1" applyBorder="1"/>
    <xf numFmtId="0" fontId="0" fillId="5" borderId="131" xfId="0" applyFill="1" applyBorder="1" applyAlignment="1">
      <alignment horizontal="center" vertical="center"/>
    </xf>
    <xf numFmtId="165" fontId="0" fillId="5" borderId="132" xfId="0" applyNumberFormat="1" applyFill="1" applyBorder="1" applyAlignment="1">
      <alignment horizontal="center" vertical="center"/>
    </xf>
    <xf numFmtId="49" fontId="10" fillId="0" borderId="88" xfId="0" applyNumberFormat="1" applyFont="1" applyFill="1" applyBorder="1" applyAlignment="1">
      <alignment horizontal="center" vertical="center" wrapText="1"/>
    </xf>
    <xf numFmtId="49" fontId="10" fillId="0" borderId="88" xfId="0" applyNumberFormat="1" applyFont="1" applyFill="1" applyBorder="1" applyAlignment="1">
      <alignment vertical="center" wrapText="1"/>
    </xf>
    <xf numFmtId="14" fontId="10" fillId="0" borderId="88" xfId="0" applyNumberFormat="1" applyFont="1" applyFill="1" applyBorder="1" applyAlignment="1">
      <alignment horizontal="center" vertical="center" wrapText="1"/>
    </xf>
    <xf numFmtId="1" fontId="10" fillId="0" borderId="88" xfId="0" applyNumberFormat="1" applyFont="1" applyFill="1" applyBorder="1" applyAlignment="1">
      <alignment horizontal="center" vertical="center" wrapText="1"/>
    </xf>
    <xf numFmtId="0" fontId="4" fillId="4" borderId="48" xfId="0" applyFont="1" applyFill="1" applyBorder="1" applyAlignment="1">
      <alignment vertical="center" wrapText="1"/>
    </xf>
    <xf numFmtId="0" fontId="4" fillId="4" borderId="49" xfId="0" applyFont="1" applyFill="1" applyBorder="1" applyAlignment="1">
      <alignment horizontal="center" vertical="center"/>
    </xf>
    <xf numFmtId="164" fontId="4" fillId="4" borderId="50" xfId="0" applyNumberFormat="1" applyFont="1" applyFill="1" applyBorder="1" applyAlignment="1">
      <alignment horizontal="center" vertical="center"/>
    </xf>
    <xf numFmtId="164" fontId="4" fillId="4" borderId="51"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xf>
    <xf numFmtId="164" fontId="4" fillId="4" borderId="53" xfId="0" applyNumberFormat="1" applyFont="1" applyFill="1" applyBorder="1" applyAlignment="1">
      <alignment horizontal="center" vertical="center"/>
    </xf>
    <xf numFmtId="164" fontId="4" fillId="4" borderId="54" xfId="0" applyNumberFormat="1" applyFont="1" applyFill="1" applyBorder="1" applyAlignment="1">
      <alignment horizontal="center" vertical="center"/>
    </xf>
    <xf numFmtId="164" fontId="4" fillId="4" borderId="55" xfId="0" applyNumberFormat="1" applyFont="1" applyFill="1" applyBorder="1" applyAlignment="1">
      <alignment horizontal="center" vertical="center"/>
    </xf>
    <xf numFmtId="9" fontId="4" fillId="4" borderId="49" xfId="0" applyNumberFormat="1" applyFont="1" applyFill="1" applyBorder="1" applyAlignment="1">
      <alignment horizontal="center" vertical="center"/>
    </xf>
    <xf numFmtId="0" fontId="4" fillId="4" borderId="51" xfId="0" applyFont="1" applyFill="1" applyBorder="1" applyAlignment="1">
      <alignment vertical="center" wrapText="1"/>
    </xf>
    <xf numFmtId="0" fontId="4" fillId="4" borderId="125" xfId="0" applyFont="1" applyFill="1" applyBorder="1" applyAlignment="1">
      <alignment horizontal="center" vertical="center"/>
    </xf>
    <xf numFmtId="0" fontId="5" fillId="0" borderId="0" xfId="0" applyFont="1"/>
    <xf numFmtId="0" fontId="5" fillId="0" borderId="0" xfId="0" applyFont="1" applyBorder="1"/>
    <xf numFmtId="0" fontId="9" fillId="0" borderId="88" xfId="0" applyFont="1" applyFill="1" applyBorder="1" applyAlignment="1">
      <alignment vertical="center" wrapText="1"/>
    </xf>
    <xf numFmtId="14" fontId="0" fillId="0" borderId="0" xfId="0" applyNumberFormat="1"/>
    <xf numFmtId="1" fontId="0" fillId="0" borderId="0" xfId="0" applyNumberFormat="1" applyAlignment="1">
      <alignment horizontal="center" vertical="center"/>
    </xf>
    <xf numFmtId="0" fontId="0" fillId="0" borderId="0" xfId="0" applyFill="1" applyAlignment="1">
      <alignment horizontal="center" vertical="center"/>
    </xf>
    <xf numFmtId="0" fontId="5" fillId="0" borderId="74" xfId="0" applyFont="1" applyFill="1" applyBorder="1" applyAlignment="1">
      <alignment vertical="center" wrapText="1"/>
    </xf>
    <xf numFmtId="164" fontId="5" fillId="0" borderId="133" xfId="0" applyNumberFormat="1" applyFont="1" applyFill="1" applyBorder="1" applyAlignment="1">
      <alignment horizontal="center" vertical="center"/>
    </xf>
    <xf numFmtId="164" fontId="5" fillId="0" borderId="134" xfId="0" applyNumberFormat="1" applyFont="1" applyFill="1" applyBorder="1" applyAlignment="1">
      <alignment horizontal="center" vertical="center"/>
    </xf>
    <xf numFmtId="0" fontId="4" fillId="4" borderId="80" xfId="0" applyFont="1" applyFill="1" applyBorder="1" applyAlignment="1">
      <alignment horizontal="center" vertical="center"/>
    </xf>
    <xf numFmtId="0" fontId="5" fillId="2" borderId="136" xfId="0" applyFont="1" applyFill="1" applyBorder="1" applyAlignment="1">
      <alignment vertical="center" wrapText="1"/>
    </xf>
    <xf numFmtId="0" fontId="5" fillId="2" borderId="137" xfId="0" applyFont="1" applyFill="1" applyBorder="1" applyAlignment="1">
      <alignment vertical="center" wrapText="1"/>
    </xf>
    <xf numFmtId="0" fontId="5" fillId="2" borderId="137" xfId="0" applyFont="1" applyFill="1" applyBorder="1" applyAlignment="1">
      <alignment horizontal="center" vertical="center"/>
    </xf>
    <xf numFmtId="164" fontId="5" fillId="2" borderId="137" xfId="0" applyNumberFormat="1" applyFont="1" applyFill="1" applyBorder="1" applyAlignment="1">
      <alignment horizontal="center" vertical="center"/>
    </xf>
    <xf numFmtId="9" fontId="5" fillId="2" borderId="138" xfId="0" applyNumberFormat="1" applyFont="1" applyFill="1" applyBorder="1" applyAlignment="1">
      <alignment horizontal="center" vertical="center"/>
    </xf>
    <xf numFmtId="0" fontId="4" fillId="4" borderId="35" xfId="0" applyFont="1" applyFill="1" applyBorder="1" applyAlignment="1">
      <alignment horizontal="center" vertical="center"/>
    </xf>
    <xf numFmtId="164" fontId="5" fillId="0" borderId="135" xfId="0" applyNumberFormat="1" applyFont="1" applyFill="1" applyBorder="1" applyAlignment="1">
      <alignment horizontal="center" vertical="center"/>
    </xf>
    <xf numFmtId="164" fontId="5" fillId="0" borderId="103" xfId="0" applyNumberFormat="1" applyFont="1" applyFill="1" applyBorder="1" applyAlignment="1">
      <alignment horizontal="center" vertical="center"/>
    </xf>
    <xf numFmtId="164" fontId="5" fillId="0" borderId="104" xfId="0" applyNumberFormat="1" applyFont="1" applyFill="1" applyBorder="1" applyAlignment="1">
      <alignment horizontal="center" vertical="center"/>
    </xf>
    <xf numFmtId="0" fontId="4" fillId="4" borderId="47" xfId="0" applyFont="1" applyFill="1" applyBorder="1" applyAlignment="1">
      <alignment vertical="center" wrapText="1"/>
    </xf>
    <xf numFmtId="164" fontId="4" fillId="4" borderId="36" xfId="0" applyNumberFormat="1" applyFont="1" applyFill="1" applyBorder="1" applyAlignment="1">
      <alignment horizontal="center" vertical="center"/>
    </xf>
    <xf numFmtId="164" fontId="4" fillId="4" borderId="34" xfId="0" applyNumberFormat="1" applyFont="1" applyFill="1" applyBorder="1" applyAlignment="1">
      <alignment horizontal="center" vertical="center"/>
    </xf>
    <xf numFmtId="164" fontId="4" fillId="4" borderId="37" xfId="0" applyNumberFormat="1" applyFont="1" applyFill="1" applyBorder="1" applyAlignment="1">
      <alignment horizontal="center" vertical="center"/>
    </xf>
    <xf numFmtId="164" fontId="4" fillId="4" borderId="38" xfId="0" applyNumberFormat="1" applyFont="1" applyFill="1" applyBorder="1" applyAlignment="1">
      <alignment horizontal="center" vertical="center"/>
    </xf>
    <xf numFmtId="164" fontId="4" fillId="4" borderId="39" xfId="0" applyNumberFormat="1" applyFont="1" applyFill="1" applyBorder="1" applyAlignment="1">
      <alignment horizontal="center" vertical="center"/>
    </xf>
    <xf numFmtId="164" fontId="4" fillId="4" borderId="40" xfId="0" applyNumberFormat="1" applyFont="1" applyFill="1" applyBorder="1" applyAlignment="1">
      <alignment horizontal="center" vertical="center"/>
    </xf>
    <xf numFmtId="9" fontId="4" fillId="4" borderId="35" xfId="0" applyNumberFormat="1" applyFont="1" applyFill="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center" vertical="center"/>
    </xf>
    <xf numFmtId="49" fontId="9" fillId="0" borderId="88"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wrapText="1"/>
    </xf>
    <xf numFmtId="0" fontId="0" fillId="0" borderId="0" xfId="0" applyFill="1" applyAlignment="1">
      <alignment vertical="center"/>
    </xf>
    <xf numFmtId="49" fontId="9" fillId="0" borderId="88" xfId="0" applyNumberFormat="1" applyFont="1" applyFill="1" applyBorder="1" applyAlignment="1">
      <alignment vertical="center" wrapText="1"/>
    </xf>
    <xf numFmtId="0" fontId="9" fillId="0" borderId="88" xfId="0" applyFont="1" applyFill="1" applyBorder="1" applyAlignment="1">
      <alignment vertical="top" wrapText="1"/>
    </xf>
    <xf numFmtId="0" fontId="9" fillId="0" borderId="88" xfId="0" applyFont="1" applyFill="1" applyBorder="1" applyAlignment="1">
      <alignment horizontal="center" vertical="top" wrapText="1"/>
    </xf>
    <xf numFmtId="14" fontId="9" fillId="0" borderId="88" xfId="0" applyNumberFormat="1" applyFont="1" applyFill="1" applyBorder="1" applyAlignment="1">
      <alignment horizontal="center" vertical="center" wrapText="1"/>
    </xf>
    <xf numFmtId="0" fontId="9" fillId="0" borderId="88"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4" fillId="0" borderId="87" xfId="0" applyFont="1" applyBorder="1" applyAlignment="1">
      <alignment horizontal="center" vertical="center"/>
    </xf>
    <xf numFmtId="0" fontId="5" fillId="0" borderId="0" xfId="0" applyFont="1" applyBorder="1" applyAlignment="1">
      <alignment horizontal="left"/>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123" xfId="0" applyFont="1" applyFill="1" applyBorder="1" applyAlignment="1">
      <alignment horizontal="center" vertical="center" wrapText="1"/>
    </xf>
    <xf numFmtId="0" fontId="2" fillId="0" borderId="0" xfId="0" applyFont="1" applyAlignment="1">
      <alignment horizontal="left" wrapText="1"/>
    </xf>
    <xf numFmtId="0" fontId="5" fillId="3" borderId="4" xfId="0" applyFont="1" applyFill="1" applyBorder="1" applyAlignment="1">
      <alignment horizontal="center" vertical="center" wrapText="1"/>
    </xf>
    <xf numFmtId="0" fontId="0" fillId="0" borderId="0" xfId="0"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1"/>
  <sheetViews>
    <sheetView tabSelected="1" zoomScaleNormal="100" workbookViewId="0">
      <selection activeCell="B5" sqref="B5"/>
    </sheetView>
  </sheetViews>
  <sheetFormatPr defaultRowHeight="15" x14ac:dyDescent="0.25"/>
  <cols>
    <col min="1" max="1" width="3.7109375" customWidth="1"/>
    <col min="2" max="2" width="12.7109375" customWidth="1"/>
    <col min="3" max="3" width="10.28515625" customWidth="1"/>
    <col min="13" max="13" width="16" customWidth="1"/>
    <col min="17" max="17" width="11.7109375" customWidth="1"/>
    <col min="19" max="19" width="15.28515625" bestFit="1" customWidth="1"/>
  </cols>
  <sheetData>
    <row r="1" spans="2:15" x14ac:dyDescent="0.25">
      <c r="B1" s="1" t="s">
        <v>429</v>
      </c>
    </row>
    <row r="2" spans="2:15" ht="29.25" customHeight="1" x14ac:dyDescent="0.25">
      <c r="B2" s="360" t="s">
        <v>1</v>
      </c>
      <c r="C2" s="360"/>
      <c r="D2" s="360"/>
      <c r="E2" s="360"/>
      <c r="F2" s="360"/>
      <c r="G2" s="360"/>
      <c r="H2" s="360"/>
      <c r="I2" s="360"/>
      <c r="J2" s="360"/>
      <c r="K2" s="360"/>
      <c r="L2" s="360"/>
      <c r="M2" s="360"/>
    </row>
    <row r="3" spans="2:15" x14ac:dyDescent="0.25">
      <c r="B3" s="2" t="s">
        <v>0</v>
      </c>
    </row>
    <row r="4" spans="2:15" x14ac:dyDescent="0.25">
      <c r="B4" s="2" t="s">
        <v>438</v>
      </c>
    </row>
    <row r="5" spans="2:15" x14ac:dyDescent="0.25">
      <c r="B5" s="2"/>
    </row>
    <row r="6" spans="2:15" ht="15.75" thickBot="1" x14ac:dyDescent="0.3">
      <c r="B6" s="2" t="s">
        <v>2</v>
      </c>
    </row>
    <row r="7" spans="2:15" ht="15" customHeight="1" x14ac:dyDescent="0.25">
      <c r="B7" s="317" t="s">
        <v>3</v>
      </c>
      <c r="C7" s="318"/>
      <c r="D7" s="323" t="s">
        <v>4</v>
      </c>
      <c r="E7" s="326" t="s">
        <v>5</v>
      </c>
      <c r="F7" s="327"/>
      <c r="G7" s="327"/>
      <c r="H7" s="327"/>
      <c r="I7" s="327"/>
      <c r="J7" s="327"/>
      <c r="K7" s="327"/>
      <c r="L7" s="327"/>
      <c r="M7" s="328" t="s">
        <v>6</v>
      </c>
    </row>
    <row r="8" spans="2:15" ht="24.75" customHeight="1" x14ac:dyDescent="0.25">
      <c r="B8" s="319"/>
      <c r="C8" s="320"/>
      <c r="D8" s="324"/>
      <c r="E8" s="331" t="s">
        <v>7</v>
      </c>
      <c r="F8" s="332"/>
      <c r="G8" s="332" t="s">
        <v>8</v>
      </c>
      <c r="H8" s="332"/>
      <c r="I8" s="332" t="s">
        <v>9</v>
      </c>
      <c r="J8" s="332"/>
      <c r="K8" s="332" t="s">
        <v>10</v>
      </c>
      <c r="L8" s="333"/>
      <c r="M8" s="329"/>
    </row>
    <row r="9" spans="2:15" ht="35.25" customHeight="1" thickBot="1" x14ac:dyDescent="0.3">
      <c r="B9" s="321"/>
      <c r="C9" s="322"/>
      <c r="D9" s="325"/>
      <c r="E9" s="3" t="s">
        <v>11</v>
      </c>
      <c r="F9" s="4" t="s">
        <v>12</v>
      </c>
      <c r="G9" s="5" t="s">
        <v>11</v>
      </c>
      <c r="H9" s="6" t="s">
        <v>12</v>
      </c>
      <c r="I9" s="5" t="s">
        <v>11</v>
      </c>
      <c r="J9" s="6" t="s">
        <v>12</v>
      </c>
      <c r="K9" s="5" t="s">
        <v>11</v>
      </c>
      <c r="L9" s="7" t="s">
        <v>12</v>
      </c>
      <c r="M9" s="330"/>
    </row>
    <row r="10" spans="2:15" ht="15" customHeight="1" x14ac:dyDescent="0.25">
      <c r="B10" s="337" t="s">
        <v>13</v>
      </c>
      <c r="C10" s="8" t="s">
        <v>14</v>
      </c>
      <c r="D10" s="9">
        <v>177</v>
      </c>
      <c r="E10" s="10">
        <v>1.3</v>
      </c>
      <c r="F10" s="11">
        <v>0</v>
      </c>
      <c r="G10" s="12">
        <v>1.9</v>
      </c>
      <c r="H10" s="13">
        <v>1</v>
      </c>
      <c r="I10" s="14">
        <v>9.5</v>
      </c>
      <c r="J10" s="15">
        <v>6</v>
      </c>
      <c r="K10" s="12">
        <v>14.6</v>
      </c>
      <c r="L10" s="15">
        <v>14</v>
      </c>
      <c r="M10" s="16">
        <v>0.14285714285714285</v>
      </c>
      <c r="O10" s="252"/>
    </row>
    <row r="11" spans="2:15" x14ac:dyDescent="0.25">
      <c r="B11" s="338"/>
      <c r="C11" s="17" t="s">
        <v>15</v>
      </c>
      <c r="D11" s="18">
        <v>182</v>
      </c>
      <c r="E11" s="19">
        <v>1.3</v>
      </c>
      <c r="F11" s="20">
        <v>0</v>
      </c>
      <c r="G11" s="21">
        <v>1.6</v>
      </c>
      <c r="H11" s="22">
        <v>0</v>
      </c>
      <c r="I11" s="23">
        <v>11.4</v>
      </c>
      <c r="J11" s="24">
        <v>9</v>
      </c>
      <c r="K11" s="21">
        <v>13</v>
      </c>
      <c r="L11" s="24">
        <v>11</v>
      </c>
      <c r="M11" s="25">
        <v>0.16363636363636364</v>
      </c>
      <c r="O11" s="252"/>
    </row>
    <row r="12" spans="2:15" x14ac:dyDescent="0.25">
      <c r="B12" s="338"/>
      <c r="C12" s="17" t="s">
        <v>16</v>
      </c>
      <c r="D12" s="18">
        <v>210</v>
      </c>
      <c r="E12" s="19">
        <v>1.7</v>
      </c>
      <c r="F12" s="20">
        <v>0</v>
      </c>
      <c r="G12" s="21">
        <v>2.1</v>
      </c>
      <c r="H12" s="22">
        <v>1</v>
      </c>
      <c r="I12" s="23">
        <v>10.9</v>
      </c>
      <c r="J12" s="24">
        <v>8</v>
      </c>
      <c r="K12" s="21">
        <v>17.8</v>
      </c>
      <c r="L12" s="24">
        <v>15</v>
      </c>
      <c r="M12" s="25">
        <v>0.10270270270270271</v>
      </c>
      <c r="O12" s="252"/>
    </row>
    <row r="13" spans="2:15" x14ac:dyDescent="0.25">
      <c r="B13" s="338"/>
      <c r="C13" s="17" t="s">
        <v>17</v>
      </c>
      <c r="D13" s="18">
        <v>228</v>
      </c>
      <c r="E13" s="19">
        <v>1.4</v>
      </c>
      <c r="F13" s="20">
        <v>0</v>
      </c>
      <c r="G13" s="21">
        <v>1.8</v>
      </c>
      <c r="H13" s="22">
        <v>0</v>
      </c>
      <c r="I13" s="23">
        <v>12.3</v>
      </c>
      <c r="J13" s="24">
        <v>9</v>
      </c>
      <c r="K13" s="21">
        <v>18.399999999999999</v>
      </c>
      <c r="L13" s="24">
        <v>17</v>
      </c>
      <c r="M13" s="25">
        <v>5.5837563451776651E-2</v>
      </c>
      <c r="O13" s="252"/>
    </row>
    <row r="14" spans="2:15" x14ac:dyDescent="0.25">
      <c r="B14" s="338"/>
      <c r="C14" s="26" t="s">
        <v>18</v>
      </c>
      <c r="D14" s="27">
        <v>170</v>
      </c>
      <c r="E14" s="28">
        <v>1.9</v>
      </c>
      <c r="F14" s="29">
        <v>0</v>
      </c>
      <c r="G14" s="30">
        <v>2.2000000000000002</v>
      </c>
      <c r="H14" s="31">
        <v>0</v>
      </c>
      <c r="I14" s="32">
        <v>13.4</v>
      </c>
      <c r="J14" s="33">
        <v>11</v>
      </c>
      <c r="K14" s="30">
        <v>20.7</v>
      </c>
      <c r="L14" s="33">
        <v>20</v>
      </c>
      <c r="M14" s="34">
        <v>6.7567567567567571E-2</v>
      </c>
      <c r="O14" s="252"/>
    </row>
    <row r="15" spans="2:15" x14ac:dyDescent="0.25">
      <c r="B15" s="338"/>
      <c r="C15" s="17" t="s">
        <v>19</v>
      </c>
      <c r="D15" s="18">
        <v>193</v>
      </c>
      <c r="E15" s="19">
        <v>1.6</v>
      </c>
      <c r="F15" s="20">
        <v>0</v>
      </c>
      <c r="G15" s="21">
        <v>1.7</v>
      </c>
      <c r="H15" s="22">
        <v>0</v>
      </c>
      <c r="I15" s="23">
        <v>11.7</v>
      </c>
      <c r="J15" s="24">
        <v>8</v>
      </c>
      <c r="K15" s="21">
        <v>17.600000000000001</v>
      </c>
      <c r="L15" s="24">
        <v>16</v>
      </c>
      <c r="M15" s="25">
        <v>0.10416666666666667</v>
      </c>
      <c r="O15" s="252"/>
    </row>
    <row r="16" spans="2:15" x14ac:dyDescent="0.25">
      <c r="B16" s="338"/>
      <c r="C16" s="35" t="s">
        <v>20</v>
      </c>
      <c r="D16" s="36">
        <v>189</v>
      </c>
      <c r="E16" s="37">
        <v>1.9</v>
      </c>
      <c r="F16" s="38">
        <v>0</v>
      </c>
      <c r="G16" s="39">
        <v>2</v>
      </c>
      <c r="H16" s="40">
        <v>0</v>
      </c>
      <c r="I16" s="41">
        <v>16.7</v>
      </c>
      <c r="J16" s="42">
        <v>15</v>
      </c>
      <c r="K16" s="39">
        <v>16.399999999999999</v>
      </c>
      <c r="L16" s="42">
        <v>15</v>
      </c>
      <c r="M16" s="43">
        <v>0.19475655430711611</v>
      </c>
      <c r="O16" s="252"/>
    </row>
    <row r="17" spans="2:18" x14ac:dyDescent="0.25">
      <c r="B17" s="338"/>
      <c r="C17" s="26" t="s">
        <v>21</v>
      </c>
      <c r="D17" s="27">
        <v>160</v>
      </c>
      <c r="E17" s="28">
        <v>1.8</v>
      </c>
      <c r="F17" s="29">
        <v>0</v>
      </c>
      <c r="G17" s="30">
        <v>1.9</v>
      </c>
      <c r="H17" s="31">
        <v>0</v>
      </c>
      <c r="I17" s="32">
        <v>18</v>
      </c>
      <c r="J17" s="33">
        <v>13</v>
      </c>
      <c r="K17" s="30">
        <v>16</v>
      </c>
      <c r="L17" s="33">
        <v>14</v>
      </c>
      <c r="M17" s="34">
        <v>0.27950310559006208</v>
      </c>
      <c r="O17" s="252"/>
    </row>
    <row r="18" spans="2:18" x14ac:dyDescent="0.25">
      <c r="B18" s="338"/>
      <c r="C18" s="26" t="s">
        <v>22</v>
      </c>
      <c r="D18" s="27">
        <v>194</v>
      </c>
      <c r="E18" s="28">
        <v>1.6</v>
      </c>
      <c r="F18" s="29">
        <v>0</v>
      </c>
      <c r="G18" s="30">
        <v>1.7</v>
      </c>
      <c r="H18" s="31">
        <v>0</v>
      </c>
      <c r="I18" s="32">
        <v>13.7</v>
      </c>
      <c r="J18" s="33">
        <v>8.5</v>
      </c>
      <c r="K18" s="30">
        <v>15.5</v>
      </c>
      <c r="L18" s="33">
        <v>14</v>
      </c>
      <c r="M18" s="34">
        <v>0.13541666666666666</v>
      </c>
      <c r="O18" s="252"/>
      <c r="R18" t="s">
        <v>42</v>
      </c>
    </row>
    <row r="19" spans="2:18" x14ac:dyDescent="0.25">
      <c r="B19" s="338"/>
      <c r="C19" s="44" t="s">
        <v>23</v>
      </c>
      <c r="D19" s="18">
        <v>179</v>
      </c>
      <c r="E19" s="28">
        <v>1.3</v>
      </c>
      <c r="F19" s="29">
        <v>0</v>
      </c>
      <c r="G19" s="30">
        <v>1.2</v>
      </c>
      <c r="H19" s="31">
        <v>0</v>
      </c>
      <c r="I19" s="32">
        <v>15.6</v>
      </c>
      <c r="J19" s="33">
        <v>9</v>
      </c>
      <c r="K19" s="30">
        <v>13.3</v>
      </c>
      <c r="L19" s="33">
        <v>12</v>
      </c>
      <c r="M19" s="34">
        <v>0.27638190954773867</v>
      </c>
      <c r="O19" s="252"/>
    </row>
    <row r="20" spans="2:18" x14ac:dyDescent="0.25">
      <c r="B20" s="338"/>
      <c r="C20" s="35" t="s">
        <v>24</v>
      </c>
      <c r="D20" s="36">
        <v>204</v>
      </c>
      <c r="E20" s="28">
        <v>0.6</v>
      </c>
      <c r="F20" s="29">
        <v>0</v>
      </c>
      <c r="G20" s="30">
        <v>0.6</v>
      </c>
      <c r="H20" s="31">
        <v>0</v>
      </c>
      <c r="I20" s="32">
        <v>6.6</v>
      </c>
      <c r="J20" s="33">
        <v>5</v>
      </c>
      <c r="K20" s="30">
        <v>10</v>
      </c>
      <c r="L20" s="45">
        <v>8</v>
      </c>
      <c r="M20" s="34">
        <v>0.45454545454545453</v>
      </c>
      <c r="O20" s="252"/>
    </row>
    <row r="21" spans="2:18" x14ac:dyDescent="0.25">
      <c r="B21" s="338"/>
      <c r="C21" s="46" t="s">
        <v>25</v>
      </c>
      <c r="D21" s="27">
        <v>223</v>
      </c>
      <c r="E21" s="28">
        <v>0.7</v>
      </c>
      <c r="F21" s="29">
        <v>0</v>
      </c>
      <c r="G21" s="30">
        <v>0.8</v>
      </c>
      <c r="H21" s="31">
        <v>0</v>
      </c>
      <c r="I21" s="32">
        <v>6.1</v>
      </c>
      <c r="J21" s="33">
        <v>3</v>
      </c>
      <c r="K21" s="30">
        <v>8.9</v>
      </c>
      <c r="L21" s="33">
        <v>7</v>
      </c>
      <c r="M21" s="34">
        <v>0.58874458874458879</v>
      </c>
      <c r="O21" s="252"/>
    </row>
    <row r="22" spans="2:18" x14ac:dyDescent="0.25">
      <c r="B22" s="338"/>
      <c r="C22" s="26" t="s">
        <v>26</v>
      </c>
      <c r="D22" s="27">
        <v>201</v>
      </c>
      <c r="E22" s="28">
        <v>0.8</v>
      </c>
      <c r="F22" s="29">
        <v>0</v>
      </c>
      <c r="G22" s="30">
        <v>0.8</v>
      </c>
      <c r="H22" s="31">
        <v>0</v>
      </c>
      <c r="I22" s="32">
        <v>6.1</v>
      </c>
      <c r="J22" s="33">
        <v>5</v>
      </c>
      <c r="K22" s="30">
        <v>9</v>
      </c>
      <c r="L22" s="33">
        <v>7</v>
      </c>
      <c r="M22" s="34">
        <v>0.56544502617801051</v>
      </c>
      <c r="O22" s="252"/>
    </row>
    <row r="23" spans="2:18" x14ac:dyDescent="0.25">
      <c r="B23" s="338"/>
      <c r="C23" s="46" t="s">
        <v>27</v>
      </c>
      <c r="D23" s="27">
        <v>215</v>
      </c>
      <c r="E23" s="28">
        <v>0.7</v>
      </c>
      <c r="F23" s="29">
        <v>0</v>
      </c>
      <c r="G23" s="30">
        <v>0.8</v>
      </c>
      <c r="H23" s="31">
        <v>0</v>
      </c>
      <c r="I23" s="32">
        <v>6.4</v>
      </c>
      <c r="J23" s="33">
        <v>5</v>
      </c>
      <c r="K23" s="30">
        <v>9.6</v>
      </c>
      <c r="L23" s="33">
        <v>7.5</v>
      </c>
      <c r="M23" s="34">
        <v>0.5</v>
      </c>
      <c r="O23" s="252"/>
    </row>
    <row r="24" spans="2:18" ht="15.75" thickBot="1" x14ac:dyDescent="0.3">
      <c r="B24" s="339"/>
      <c r="C24" s="47" t="s">
        <v>28</v>
      </c>
      <c r="D24" s="48">
        <v>221</v>
      </c>
      <c r="E24" s="49">
        <v>0.9</v>
      </c>
      <c r="F24" s="50">
        <v>0</v>
      </c>
      <c r="G24" s="51">
        <v>0.9</v>
      </c>
      <c r="H24" s="52">
        <v>0</v>
      </c>
      <c r="I24" s="53">
        <v>7.5</v>
      </c>
      <c r="J24" s="54">
        <v>6.5</v>
      </c>
      <c r="K24" s="51">
        <v>10.8</v>
      </c>
      <c r="L24" s="54">
        <v>8</v>
      </c>
      <c r="M24" s="55">
        <v>0.31292517006802723</v>
      </c>
      <c r="O24" s="252"/>
    </row>
    <row r="25" spans="2:18" ht="13.5" customHeight="1" thickBot="1" x14ac:dyDescent="0.3">
      <c r="B25" s="56"/>
      <c r="C25" s="57"/>
      <c r="D25" s="58"/>
      <c r="E25" s="59"/>
      <c r="F25" s="60"/>
      <c r="G25" s="61"/>
      <c r="H25" s="62"/>
      <c r="I25" s="63"/>
      <c r="J25" s="64"/>
      <c r="K25" s="61"/>
      <c r="L25" s="64"/>
      <c r="M25" s="65"/>
    </row>
    <row r="26" spans="2:18" ht="15" customHeight="1" thickBot="1" x14ac:dyDescent="0.3">
      <c r="B26" s="337" t="s">
        <v>29</v>
      </c>
      <c r="C26" s="340"/>
      <c r="D26" s="341"/>
      <c r="E26" s="66" t="s">
        <v>11</v>
      </c>
      <c r="F26" s="67" t="s">
        <v>12</v>
      </c>
      <c r="G26" s="68" t="s">
        <v>11</v>
      </c>
      <c r="H26" s="69" t="s">
        <v>12</v>
      </c>
      <c r="I26" s="68" t="s">
        <v>11</v>
      </c>
      <c r="J26" s="69" t="s">
        <v>12</v>
      </c>
      <c r="K26" s="68" t="s">
        <v>11</v>
      </c>
      <c r="L26" s="70" t="s">
        <v>12</v>
      </c>
      <c r="M26" s="71" t="s">
        <v>30</v>
      </c>
    </row>
    <row r="27" spans="2:18" ht="15" customHeight="1" x14ac:dyDescent="0.25">
      <c r="B27" s="338"/>
      <c r="C27" s="72" t="s">
        <v>31</v>
      </c>
      <c r="D27" s="36">
        <v>227</v>
      </c>
      <c r="E27" s="37">
        <v>0.7</v>
      </c>
      <c r="F27" s="38">
        <v>0</v>
      </c>
      <c r="G27" s="39">
        <v>0.8</v>
      </c>
      <c r="H27" s="40">
        <v>0</v>
      </c>
      <c r="I27" s="41">
        <v>9.4</v>
      </c>
      <c r="J27" s="42">
        <v>6</v>
      </c>
      <c r="K27" s="39">
        <v>12.2</v>
      </c>
      <c r="L27" s="42">
        <v>9</v>
      </c>
      <c r="M27" s="43">
        <v>0.47</v>
      </c>
      <c r="O27" s="252"/>
    </row>
    <row r="28" spans="2:18" x14ac:dyDescent="0.25">
      <c r="B28" s="338"/>
      <c r="C28" s="46" t="s">
        <v>32</v>
      </c>
      <c r="D28" s="27">
        <v>231</v>
      </c>
      <c r="E28" s="28">
        <v>0.8</v>
      </c>
      <c r="F28" s="29">
        <v>0</v>
      </c>
      <c r="G28" s="30">
        <v>0.9</v>
      </c>
      <c r="H28" s="31">
        <v>0</v>
      </c>
      <c r="I28" s="32">
        <v>7.6</v>
      </c>
      <c r="J28" s="33">
        <v>6</v>
      </c>
      <c r="K28" s="30">
        <v>13.1</v>
      </c>
      <c r="L28" s="33">
        <v>11</v>
      </c>
      <c r="M28" s="34">
        <v>0.51</v>
      </c>
      <c r="O28" s="252"/>
    </row>
    <row r="29" spans="2:18" x14ac:dyDescent="0.25">
      <c r="B29" s="338"/>
      <c r="C29" s="46" t="s">
        <v>33</v>
      </c>
      <c r="D29" s="27">
        <v>257</v>
      </c>
      <c r="E29" s="28">
        <v>0.6</v>
      </c>
      <c r="F29" s="29">
        <v>0</v>
      </c>
      <c r="G29" s="30">
        <v>0.8</v>
      </c>
      <c r="H29" s="31">
        <v>0</v>
      </c>
      <c r="I29" s="32">
        <v>6.7</v>
      </c>
      <c r="J29" s="33">
        <v>7</v>
      </c>
      <c r="K29" s="30">
        <v>12.5</v>
      </c>
      <c r="L29" s="33">
        <v>11</v>
      </c>
      <c r="M29" s="34">
        <f>153/340</f>
        <v>0.45</v>
      </c>
      <c r="O29" s="252"/>
    </row>
    <row r="30" spans="2:18" x14ac:dyDescent="0.25">
      <c r="B30" s="338"/>
      <c r="C30" s="46" t="s">
        <v>34</v>
      </c>
      <c r="D30" s="27">
        <v>236</v>
      </c>
      <c r="E30" s="28">
        <v>0.5</v>
      </c>
      <c r="F30" s="29">
        <v>0</v>
      </c>
      <c r="G30" s="30">
        <v>0.9</v>
      </c>
      <c r="H30" s="31">
        <v>0</v>
      </c>
      <c r="I30" s="32">
        <v>8.1</v>
      </c>
      <c r="J30" s="33">
        <v>6</v>
      </c>
      <c r="K30" s="30">
        <v>13</v>
      </c>
      <c r="L30" s="33">
        <v>12</v>
      </c>
      <c r="M30" s="34">
        <f>183/367</f>
        <v>0.49863760217983649</v>
      </c>
      <c r="O30" s="252"/>
    </row>
    <row r="31" spans="2:18" x14ac:dyDescent="0.25">
      <c r="B31" s="338"/>
      <c r="C31" s="46" t="s">
        <v>35</v>
      </c>
      <c r="D31" s="27">
        <v>207</v>
      </c>
      <c r="E31" s="28">
        <v>1.3</v>
      </c>
      <c r="F31" s="29">
        <v>0</v>
      </c>
      <c r="G31" s="30">
        <v>1.9</v>
      </c>
      <c r="H31" s="31">
        <v>0</v>
      </c>
      <c r="I31" s="32">
        <v>10.1</v>
      </c>
      <c r="J31" s="33">
        <v>8.5</v>
      </c>
      <c r="K31" s="30">
        <v>13.3</v>
      </c>
      <c r="L31" s="33">
        <v>13</v>
      </c>
      <c r="M31" s="34">
        <f>149/314</f>
        <v>0.47452229299363058</v>
      </c>
      <c r="O31" s="252"/>
    </row>
    <row r="32" spans="2:18" x14ac:dyDescent="0.25">
      <c r="B32" s="338"/>
      <c r="C32" s="73" t="s">
        <v>36</v>
      </c>
      <c r="D32" s="18">
        <v>191</v>
      </c>
      <c r="E32" s="19">
        <v>1.2</v>
      </c>
      <c r="F32" s="20">
        <v>0</v>
      </c>
      <c r="G32" s="21">
        <v>1.7</v>
      </c>
      <c r="H32" s="22">
        <v>0</v>
      </c>
      <c r="I32" s="23">
        <v>8.8000000000000007</v>
      </c>
      <c r="J32" s="24">
        <v>9</v>
      </c>
      <c r="K32" s="21">
        <v>13.3</v>
      </c>
      <c r="L32" s="24">
        <v>13</v>
      </c>
      <c r="M32" s="25">
        <f>163/293</f>
        <v>0.55631399317406138</v>
      </c>
      <c r="O32" s="252"/>
    </row>
    <row r="33" spans="2:19" s="74" customFormat="1" ht="15" customHeight="1" x14ac:dyDescent="0.25">
      <c r="B33" s="338"/>
      <c r="C33" s="46" t="s">
        <v>37</v>
      </c>
      <c r="D33" s="27">
        <v>199</v>
      </c>
      <c r="E33" s="28">
        <v>0.8</v>
      </c>
      <c r="F33" s="29">
        <v>0</v>
      </c>
      <c r="G33" s="30">
        <v>1.1000000000000001</v>
      </c>
      <c r="H33" s="31">
        <v>0</v>
      </c>
      <c r="I33" s="32">
        <v>8.4</v>
      </c>
      <c r="J33" s="33">
        <v>7</v>
      </c>
      <c r="K33" s="30">
        <v>13</v>
      </c>
      <c r="L33" s="33">
        <v>12</v>
      </c>
      <c r="M33" s="34">
        <f>123/262</f>
        <v>0.46946564885496184</v>
      </c>
      <c r="N33"/>
      <c r="O33" s="252"/>
    </row>
    <row r="34" spans="2:19" s="74" customFormat="1" ht="15" customHeight="1" x14ac:dyDescent="0.25">
      <c r="B34" s="338"/>
      <c r="C34" s="75" t="s">
        <v>38</v>
      </c>
      <c r="D34" s="76">
        <v>181</v>
      </c>
      <c r="E34" s="77">
        <v>1.2</v>
      </c>
      <c r="F34" s="78">
        <v>0</v>
      </c>
      <c r="G34" s="79">
        <v>1.6</v>
      </c>
      <c r="H34" s="80">
        <v>0</v>
      </c>
      <c r="I34" s="81">
        <v>7.4</v>
      </c>
      <c r="J34" s="82">
        <v>5</v>
      </c>
      <c r="K34" s="79">
        <v>12.1</v>
      </c>
      <c r="L34" s="82">
        <v>12</v>
      </c>
      <c r="M34" s="83">
        <f>155/275</f>
        <v>0.5636363636363636</v>
      </c>
      <c r="N34"/>
    </row>
    <row r="35" spans="2:19" s="74" customFormat="1" ht="15" customHeight="1" x14ac:dyDescent="0.25">
      <c r="B35" s="338"/>
      <c r="C35" s="84" t="s">
        <v>39</v>
      </c>
      <c r="D35" s="85">
        <v>254</v>
      </c>
      <c r="E35" s="86">
        <v>1.1000000000000001</v>
      </c>
      <c r="F35" s="87">
        <v>0</v>
      </c>
      <c r="G35" s="88">
        <v>1.4</v>
      </c>
      <c r="H35" s="89">
        <v>0</v>
      </c>
      <c r="I35" s="90">
        <v>5.7</v>
      </c>
      <c r="J35" s="91">
        <v>3</v>
      </c>
      <c r="K35" s="88">
        <v>10.7</v>
      </c>
      <c r="L35" s="91">
        <v>9</v>
      </c>
      <c r="M35" s="92">
        <f>204/330</f>
        <v>0.61818181818181817</v>
      </c>
      <c r="N35"/>
    </row>
    <row r="36" spans="2:19" s="74" customFormat="1" ht="15" customHeight="1" thickBot="1" x14ac:dyDescent="0.3">
      <c r="B36" s="339"/>
      <c r="C36" s="268" t="s">
        <v>40</v>
      </c>
      <c r="D36" s="269">
        <v>213</v>
      </c>
      <c r="E36" s="270">
        <v>0.6</v>
      </c>
      <c r="F36" s="271">
        <v>0</v>
      </c>
      <c r="G36" s="272">
        <v>0.8</v>
      </c>
      <c r="H36" s="273">
        <v>0</v>
      </c>
      <c r="I36" s="274">
        <v>8.1999999999999993</v>
      </c>
      <c r="J36" s="275">
        <v>5</v>
      </c>
      <c r="K36" s="272">
        <v>10.8</v>
      </c>
      <c r="L36" s="275">
        <v>9.5</v>
      </c>
      <c r="M36" s="276">
        <f>190/301</f>
        <v>0.6312292358803987</v>
      </c>
      <c r="N36"/>
    </row>
    <row r="37" spans="2:19" s="74" customFormat="1" ht="41.25" customHeight="1" x14ac:dyDescent="0.25">
      <c r="B37" s="316" t="s">
        <v>437</v>
      </c>
      <c r="C37" s="316"/>
      <c r="D37" s="316"/>
      <c r="E37" s="316"/>
      <c r="F37" s="316"/>
      <c r="G37" s="316"/>
      <c r="H37" s="316"/>
      <c r="I37" s="316"/>
      <c r="J37" s="316"/>
      <c r="K37" s="316"/>
      <c r="L37" s="316"/>
      <c r="M37" s="316"/>
      <c r="N37"/>
    </row>
    <row r="38" spans="2:19" s="74" customFormat="1" x14ac:dyDescent="0.25">
      <c r="B38" s="93"/>
      <c r="C38" s="93"/>
      <c r="D38" s="93"/>
      <c r="E38" s="93"/>
      <c r="F38" s="93"/>
      <c r="G38" s="93"/>
      <c r="H38" s="93"/>
      <c r="I38" s="93"/>
      <c r="J38" s="93"/>
      <c r="K38" s="93"/>
      <c r="L38" s="93"/>
      <c r="M38" s="93"/>
      <c r="N38"/>
    </row>
    <row r="39" spans="2:19" s="74" customFormat="1" x14ac:dyDescent="0.25">
      <c r="B39" s="93"/>
      <c r="C39" s="93"/>
      <c r="D39" s="93"/>
      <c r="E39" s="93"/>
      <c r="F39" s="93"/>
      <c r="G39" s="93"/>
      <c r="H39" s="93"/>
      <c r="I39" s="93"/>
      <c r="J39" s="93"/>
      <c r="K39" s="93"/>
      <c r="L39" s="93"/>
      <c r="M39" s="93"/>
      <c r="N39"/>
    </row>
    <row r="40" spans="2:19" s="74" customFormat="1" ht="15.75" thickBot="1" x14ac:dyDescent="0.3">
      <c r="B40" s="2" t="s">
        <v>41</v>
      </c>
      <c r="C40" s="93"/>
      <c r="D40" s="93"/>
      <c r="E40" s="93"/>
      <c r="F40" s="93"/>
      <c r="G40" s="93"/>
      <c r="H40" s="93"/>
      <c r="I40" s="93"/>
      <c r="J40" s="93"/>
      <c r="K40" s="93"/>
      <c r="L40" s="93"/>
      <c r="M40" s="93"/>
      <c r="N40"/>
      <c r="S40" s="74" t="s">
        <v>42</v>
      </c>
    </row>
    <row r="41" spans="2:19" s="74" customFormat="1" ht="21.75" customHeight="1" x14ac:dyDescent="0.25">
      <c r="B41" s="317" t="s">
        <v>3</v>
      </c>
      <c r="C41" s="318"/>
      <c r="D41" s="323" t="s">
        <v>4</v>
      </c>
      <c r="E41" s="344" t="s">
        <v>5</v>
      </c>
      <c r="F41" s="344"/>
      <c r="G41" s="344"/>
      <c r="H41" s="344"/>
      <c r="I41" s="344"/>
      <c r="J41" s="344"/>
      <c r="K41" s="344"/>
      <c r="L41" s="326"/>
      <c r="M41" s="328" t="s">
        <v>43</v>
      </c>
      <c r="N41"/>
    </row>
    <row r="42" spans="2:19" s="74" customFormat="1" ht="30.75" customHeight="1" x14ac:dyDescent="0.25">
      <c r="B42" s="319"/>
      <c r="C42" s="320"/>
      <c r="D42" s="324"/>
      <c r="E42" s="342" t="s">
        <v>7</v>
      </c>
      <c r="F42" s="342"/>
      <c r="G42" s="342" t="s">
        <v>8</v>
      </c>
      <c r="H42" s="342"/>
      <c r="I42" s="342" t="s">
        <v>9</v>
      </c>
      <c r="J42" s="342"/>
      <c r="K42" s="342" t="s">
        <v>10</v>
      </c>
      <c r="L42" s="343"/>
      <c r="M42" s="329"/>
      <c r="N42"/>
    </row>
    <row r="43" spans="2:19" ht="15.75" thickBot="1" x14ac:dyDescent="0.3">
      <c r="B43" s="321"/>
      <c r="C43" s="322"/>
      <c r="D43" s="325"/>
      <c r="E43" s="3" t="s">
        <v>11</v>
      </c>
      <c r="F43" s="4" t="s">
        <v>12</v>
      </c>
      <c r="G43" s="5" t="s">
        <v>11</v>
      </c>
      <c r="H43" s="6" t="s">
        <v>12</v>
      </c>
      <c r="I43" s="5" t="s">
        <v>11</v>
      </c>
      <c r="J43" s="6" t="s">
        <v>12</v>
      </c>
      <c r="K43" s="5" t="s">
        <v>11</v>
      </c>
      <c r="L43" s="7" t="s">
        <v>12</v>
      </c>
      <c r="M43" s="330"/>
    </row>
    <row r="44" spans="2:19" ht="15" customHeight="1" x14ac:dyDescent="0.25">
      <c r="B44" s="334" t="s">
        <v>44</v>
      </c>
      <c r="C44" s="94" t="s">
        <v>14</v>
      </c>
      <c r="D44" s="95">
        <v>10</v>
      </c>
      <c r="E44" s="96">
        <v>5.8</v>
      </c>
      <c r="F44" s="97">
        <v>1</v>
      </c>
      <c r="G44" s="98">
        <v>5.8</v>
      </c>
      <c r="H44" s="99">
        <v>1</v>
      </c>
      <c r="I44" s="100">
        <v>10.7</v>
      </c>
      <c r="J44" s="101">
        <v>7</v>
      </c>
      <c r="K44" s="98">
        <v>22.2</v>
      </c>
      <c r="L44" s="101">
        <v>18</v>
      </c>
      <c r="M44" s="102">
        <v>0.22222222222222221</v>
      </c>
      <c r="O44" s="252"/>
    </row>
    <row r="45" spans="2:19" x14ac:dyDescent="0.25">
      <c r="B45" s="335"/>
      <c r="C45" s="103" t="s">
        <v>15</v>
      </c>
      <c r="D45" s="104">
        <v>9</v>
      </c>
      <c r="E45" s="105">
        <v>2.9</v>
      </c>
      <c r="F45" s="106">
        <v>2</v>
      </c>
      <c r="G45" s="107">
        <v>2.9</v>
      </c>
      <c r="H45" s="108">
        <v>2</v>
      </c>
      <c r="I45" s="109">
        <v>11.4</v>
      </c>
      <c r="J45" s="110">
        <v>13</v>
      </c>
      <c r="K45" s="107">
        <v>18.899999999999999</v>
      </c>
      <c r="L45" s="110">
        <v>20</v>
      </c>
      <c r="M45" s="111">
        <v>8.3333333333333329E-2</v>
      </c>
      <c r="O45" s="252"/>
    </row>
    <row r="46" spans="2:19" x14ac:dyDescent="0.25">
      <c r="B46" s="335"/>
      <c r="C46" s="103" t="s">
        <v>16</v>
      </c>
      <c r="D46" s="112">
        <v>9</v>
      </c>
      <c r="E46" s="113">
        <v>3</v>
      </c>
      <c r="F46" s="114">
        <v>1</v>
      </c>
      <c r="G46" s="115">
        <v>3</v>
      </c>
      <c r="H46" s="116">
        <v>1</v>
      </c>
      <c r="I46" s="117">
        <v>14</v>
      </c>
      <c r="J46" s="118">
        <v>12</v>
      </c>
      <c r="K46" s="115">
        <v>12.3</v>
      </c>
      <c r="L46" s="118">
        <v>15</v>
      </c>
      <c r="M46" s="119">
        <v>0.25</v>
      </c>
      <c r="O46" s="252"/>
    </row>
    <row r="47" spans="2:19" x14ac:dyDescent="0.25">
      <c r="B47" s="335"/>
      <c r="C47" s="103" t="s">
        <v>17</v>
      </c>
      <c r="D47" s="120">
        <v>14</v>
      </c>
      <c r="E47" s="121">
        <v>3.5</v>
      </c>
      <c r="F47" s="122">
        <v>1</v>
      </c>
      <c r="G47" s="123">
        <v>3.5</v>
      </c>
      <c r="H47" s="124">
        <v>1</v>
      </c>
      <c r="I47" s="125">
        <v>16.600000000000001</v>
      </c>
      <c r="J47" s="126">
        <v>9</v>
      </c>
      <c r="K47" s="123">
        <v>14.8</v>
      </c>
      <c r="L47" s="126">
        <v>15</v>
      </c>
      <c r="M47" s="127">
        <v>0.2</v>
      </c>
      <c r="O47" s="252"/>
    </row>
    <row r="48" spans="2:19" x14ac:dyDescent="0.25">
      <c r="B48" s="335"/>
      <c r="C48" s="128" t="s">
        <v>18</v>
      </c>
      <c r="D48" s="104">
        <v>14</v>
      </c>
      <c r="E48" s="105">
        <v>4.5</v>
      </c>
      <c r="F48" s="106">
        <v>1</v>
      </c>
      <c r="G48" s="107">
        <v>4.5</v>
      </c>
      <c r="H48" s="108">
        <v>1</v>
      </c>
      <c r="I48" s="109">
        <v>10</v>
      </c>
      <c r="J48" s="110">
        <v>11</v>
      </c>
      <c r="K48" s="107">
        <v>25.5</v>
      </c>
      <c r="L48" s="110">
        <v>17</v>
      </c>
      <c r="M48" s="111">
        <v>6.6666666666666666E-2</v>
      </c>
      <c r="O48" s="252"/>
    </row>
    <row r="49" spans="2:15" x14ac:dyDescent="0.25">
      <c r="B49" s="335"/>
      <c r="C49" s="103" t="s">
        <v>19</v>
      </c>
      <c r="D49" s="112">
        <v>14</v>
      </c>
      <c r="E49" s="113">
        <v>2.6</v>
      </c>
      <c r="F49" s="114">
        <v>1</v>
      </c>
      <c r="G49" s="115">
        <v>2.6</v>
      </c>
      <c r="H49" s="116">
        <v>1</v>
      </c>
      <c r="I49" s="117">
        <v>15.1</v>
      </c>
      <c r="J49" s="118">
        <v>16</v>
      </c>
      <c r="K49" s="115">
        <v>19.7</v>
      </c>
      <c r="L49" s="118">
        <v>20</v>
      </c>
      <c r="M49" s="119">
        <v>0.1111111111111111</v>
      </c>
      <c r="O49" s="252"/>
    </row>
    <row r="50" spans="2:15" x14ac:dyDescent="0.25">
      <c r="B50" s="335"/>
      <c r="C50" s="129" t="s">
        <v>20</v>
      </c>
      <c r="D50" s="120">
        <v>15</v>
      </c>
      <c r="E50" s="121">
        <v>1.5</v>
      </c>
      <c r="F50" s="122">
        <v>1</v>
      </c>
      <c r="G50" s="123">
        <v>1.5</v>
      </c>
      <c r="H50" s="124">
        <v>1</v>
      </c>
      <c r="I50" s="125">
        <v>19</v>
      </c>
      <c r="J50" s="126">
        <v>19</v>
      </c>
      <c r="K50" s="123">
        <v>23.6</v>
      </c>
      <c r="L50" s="126">
        <v>22</v>
      </c>
      <c r="M50" s="127">
        <v>0</v>
      </c>
      <c r="O50" s="252"/>
    </row>
    <row r="51" spans="2:15" x14ac:dyDescent="0.25">
      <c r="B51" s="335"/>
      <c r="C51" s="128" t="s">
        <v>21</v>
      </c>
      <c r="D51" s="104">
        <v>15</v>
      </c>
      <c r="E51" s="105">
        <v>1.7</v>
      </c>
      <c r="F51" s="106">
        <v>1</v>
      </c>
      <c r="G51" s="107">
        <v>1.7</v>
      </c>
      <c r="H51" s="108">
        <v>1</v>
      </c>
      <c r="I51" s="109">
        <v>14.1</v>
      </c>
      <c r="J51" s="110">
        <v>12</v>
      </c>
      <c r="K51" s="107">
        <v>23.9</v>
      </c>
      <c r="L51" s="110">
        <v>22</v>
      </c>
      <c r="M51" s="111">
        <v>5.5555555555555552E-2</v>
      </c>
      <c r="O51" s="252"/>
    </row>
    <row r="52" spans="2:15" x14ac:dyDescent="0.25">
      <c r="B52" s="335"/>
      <c r="C52" s="128" t="s">
        <v>22</v>
      </c>
      <c r="D52" s="104">
        <v>11</v>
      </c>
      <c r="E52" s="105">
        <v>4.0999999999999996</v>
      </c>
      <c r="F52" s="106">
        <v>1</v>
      </c>
      <c r="G52" s="107">
        <v>4.0999999999999996</v>
      </c>
      <c r="H52" s="108">
        <v>1</v>
      </c>
      <c r="I52" s="109">
        <v>13.1</v>
      </c>
      <c r="J52" s="110">
        <v>12</v>
      </c>
      <c r="K52" s="107">
        <v>22.2</v>
      </c>
      <c r="L52" s="110">
        <v>27</v>
      </c>
      <c r="M52" s="111">
        <v>0.1</v>
      </c>
      <c r="O52" s="252"/>
    </row>
    <row r="53" spans="2:15" x14ac:dyDescent="0.25">
      <c r="B53" s="335"/>
      <c r="C53" s="130" t="s">
        <v>23</v>
      </c>
      <c r="D53" s="104">
        <v>13</v>
      </c>
      <c r="E53" s="105">
        <v>4</v>
      </c>
      <c r="F53" s="106">
        <v>1</v>
      </c>
      <c r="G53" s="107">
        <v>3.8</v>
      </c>
      <c r="H53" s="108">
        <v>1</v>
      </c>
      <c r="I53" s="109">
        <v>12.2</v>
      </c>
      <c r="J53" s="110">
        <v>11</v>
      </c>
      <c r="K53" s="107">
        <v>24.7</v>
      </c>
      <c r="L53" s="110">
        <v>23</v>
      </c>
      <c r="M53" s="111">
        <v>0</v>
      </c>
      <c r="O53" s="252"/>
    </row>
    <row r="54" spans="2:15" x14ac:dyDescent="0.25">
      <c r="B54" s="335"/>
      <c r="C54" s="129" t="s">
        <v>24</v>
      </c>
      <c r="D54" s="104">
        <v>16</v>
      </c>
      <c r="E54" s="105">
        <v>4.4000000000000004</v>
      </c>
      <c r="F54" s="106">
        <v>1</v>
      </c>
      <c r="G54" s="107">
        <v>4.4000000000000004</v>
      </c>
      <c r="H54" s="108">
        <v>1</v>
      </c>
      <c r="I54" s="109">
        <v>10.7</v>
      </c>
      <c r="J54" s="110">
        <v>8.5</v>
      </c>
      <c r="K54" s="107">
        <v>17.100000000000001</v>
      </c>
      <c r="L54" s="110">
        <v>15.5</v>
      </c>
      <c r="M54" s="111">
        <v>8.3333333333333329E-2</v>
      </c>
      <c r="O54" s="252"/>
    </row>
    <row r="55" spans="2:15" x14ac:dyDescent="0.25">
      <c r="B55" s="335"/>
      <c r="C55" s="131" t="s">
        <v>25</v>
      </c>
      <c r="D55" s="104">
        <v>22</v>
      </c>
      <c r="E55" s="105">
        <v>3.1</v>
      </c>
      <c r="F55" s="106">
        <v>1</v>
      </c>
      <c r="G55" s="107">
        <v>3.1</v>
      </c>
      <c r="H55" s="108">
        <v>1</v>
      </c>
      <c r="I55" s="109">
        <v>6.8</v>
      </c>
      <c r="J55" s="110">
        <v>7</v>
      </c>
      <c r="K55" s="107">
        <v>15.5</v>
      </c>
      <c r="L55" s="110">
        <v>14</v>
      </c>
      <c r="M55" s="111">
        <v>0.1</v>
      </c>
      <c r="O55" s="252"/>
    </row>
    <row r="56" spans="2:15" x14ac:dyDescent="0.25">
      <c r="B56" s="335"/>
      <c r="C56" s="128" t="s">
        <v>26</v>
      </c>
      <c r="D56" s="104">
        <v>20</v>
      </c>
      <c r="E56" s="105">
        <v>1.1000000000000001</v>
      </c>
      <c r="F56" s="106">
        <v>0</v>
      </c>
      <c r="G56" s="107">
        <v>1.1000000000000001</v>
      </c>
      <c r="H56" s="108">
        <v>0</v>
      </c>
      <c r="I56" s="109">
        <v>8.6</v>
      </c>
      <c r="J56" s="110">
        <v>8.5</v>
      </c>
      <c r="K56" s="107">
        <v>18.600000000000001</v>
      </c>
      <c r="L56" s="110">
        <v>17.5</v>
      </c>
      <c r="M56" s="111">
        <v>5.5555555555555552E-2</v>
      </c>
      <c r="O56" s="252"/>
    </row>
    <row r="57" spans="2:15" x14ac:dyDescent="0.25">
      <c r="B57" s="335"/>
      <c r="C57" s="131" t="s">
        <v>27</v>
      </c>
      <c r="D57" s="104">
        <v>18</v>
      </c>
      <c r="E57" s="105">
        <v>1.7</v>
      </c>
      <c r="F57" s="106">
        <v>1</v>
      </c>
      <c r="G57" s="107">
        <v>1.7</v>
      </c>
      <c r="H57" s="108">
        <v>1</v>
      </c>
      <c r="I57" s="109">
        <v>9.5</v>
      </c>
      <c r="J57" s="110">
        <v>6</v>
      </c>
      <c r="K57" s="107">
        <v>18.899999999999999</v>
      </c>
      <c r="L57" s="110">
        <v>21</v>
      </c>
      <c r="M57" s="111">
        <v>0.15789473684210525</v>
      </c>
      <c r="O57" s="252"/>
    </row>
    <row r="58" spans="2:15" x14ac:dyDescent="0.25">
      <c r="B58" s="335"/>
      <c r="C58" s="131" t="s">
        <v>28</v>
      </c>
      <c r="D58" s="104">
        <v>16</v>
      </c>
      <c r="E58" s="105">
        <v>3.4</v>
      </c>
      <c r="F58" s="106">
        <v>1</v>
      </c>
      <c r="G58" s="107">
        <v>3.4</v>
      </c>
      <c r="H58" s="108">
        <v>1</v>
      </c>
      <c r="I58" s="109">
        <v>11.8</v>
      </c>
      <c r="J58" s="110">
        <v>7.5</v>
      </c>
      <c r="K58" s="107">
        <v>25</v>
      </c>
      <c r="L58" s="110">
        <v>26</v>
      </c>
      <c r="M58" s="111">
        <v>0</v>
      </c>
      <c r="O58" s="252"/>
    </row>
    <row r="59" spans="2:15" x14ac:dyDescent="0.25">
      <c r="B59" s="335"/>
      <c r="C59" s="131" t="s">
        <v>31</v>
      </c>
      <c r="D59" s="104">
        <v>19</v>
      </c>
      <c r="E59" s="105">
        <v>4.7</v>
      </c>
      <c r="F59" s="106">
        <v>2</v>
      </c>
      <c r="G59" s="107">
        <v>4.7</v>
      </c>
      <c r="H59" s="108">
        <v>2</v>
      </c>
      <c r="I59" s="109">
        <v>7.5</v>
      </c>
      <c r="J59" s="110">
        <v>4</v>
      </c>
      <c r="K59" s="107">
        <v>17.3</v>
      </c>
      <c r="L59" s="110">
        <v>14.5</v>
      </c>
      <c r="M59" s="111">
        <f>2/31</f>
        <v>6.4516129032258063E-2</v>
      </c>
      <c r="O59" s="252"/>
    </row>
    <row r="60" spans="2:15" x14ac:dyDescent="0.25">
      <c r="B60" s="335"/>
      <c r="C60" s="131" t="s">
        <v>32</v>
      </c>
      <c r="D60" s="104">
        <v>32</v>
      </c>
      <c r="E60" s="105">
        <v>2.8</v>
      </c>
      <c r="F60" s="106">
        <v>1</v>
      </c>
      <c r="G60" s="107">
        <v>2.8</v>
      </c>
      <c r="H60" s="108">
        <v>1</v>
      </c>
      <c r="I60" s="109">
        <v>13.1</v>
      </c>
      <c r="J60" s="110">
        <v>13</v>
      </c>
      <c r="K60" s="107">
        <v>14.1</v>
      </c>
      <c r="L60" s="110">
        <v>13.5</v>
      </c>
      <c r="M60" s="111">
        <f>6/45</f>
        <v>0.13333333333333333</v>
      </c>
      <c r="O60" s="252"/>
    </row>
    <row r="61" spans="2:15" x14ac:dyDescent="0.25">
      <c r="B61" s="335"/>
      <c r="C61" s="131" t="s">
        <v>33</v>
      </c>
      <c r="D61" s="104">
        <v>23</v>
      </c>
      <c r="E61" s="105">
        <v>2.5</v>
      </c>
      <c r="F61" s="106">
        <v>1</v>
      </c>
      <c r="G61" s="107">
        <v>2.5</v>
      </c>
      <c r="H61" s="108">
        <v>1</v>
      </c>
      <c r="I61" s="109">
        <v>14</v>
      </c>
      <c r="J61" s="110">
        <v>14</v>
      </c>
      <c r="K61" s="107">
        <v>15.2</v>
      </c>
      <c r="L61" s="110">
        <v>14</v>
      </c>
      <c r="M61" s="111">
        <f>4/36</f>
        <v>0.1111111111111111</v>
      </c>
      <c r="O61" s="252"/>
    </row>
    <row r="62" spans="2:15" x14ac:dyDescent="0.25">
      <c r="B62" s="335"/>
      <c r="C62" s="131" t="s">
        <v>34</v>
      </c>
      <c r="D62" s="104">
        <v>22</v>
      </c>
      <c r="E62" s="105">
        <v>1.4</v>
      </c>
      <c r="F62" s="106">
        <v>0</v>
      </c>
      <c r="G62" s="107">
        <v>1.4</v>
      </c>
      <c r="H62" s="108">
        <v>0</v>
      </c>
      <c r="I62" s="109">
        <v>18</v>
      </c>
      <c r="J62" s="110">
        <v>18</v>
      </c>
      <c r="K62" s="107">
        <v>23.4</v>
      </c>
      <c r="L62" s="110">
        <v>22</v>
      </c>
      <c r="M62" s="111">
        <f>2/37</f>
        <v>5.4054054054054057E-2</v>
      </c>
      <c r="O62" s="252"/>
    </row>
    <row r="63" spans="2:15" x14ac:dyDescent="0.25">
      <c r="B63" s="335"/>
      <c r="C63" s="131" t="s">
        <v>35</v>
      </c>
      <c r="D63" s="104">
        <v>21</v>
      </c>
      <c r="E63" s="105">
        <v>1.2</v>
      </c>
      <c r="F63" s="106">
        <v>0</v>
      </c>
      <c r="G63" s="107">
        <v>1.2</v>
      </c>
      <c r="H63" s="108">
        <v>0</v>
      </c>
      <c r="I63" s="109">
        <v>22</v>
      </c>
      <c r="J63" s="110">
        <v>22.5</v>
      </c>
      <c r="K63" s="107">
        <v>29.9</v>
      </c>
      <c r="L63" s="110">
        <v>32</v>
      </c>
      <c r="M63" s="111">
        <f>2/40</f>
        <v>0.05</v>
      </c>
      <c r="O63" s="252"/>
    </row>
    <row r="64" spans="2:15" x14ac:dyDescent="0.25">
      <c r="B64" s="335"/>
      <c r="C64" s="132" t="s">
        <v>36</v>
      </c>
      <c r="D64" s="112">
        <v>20</v>
      </c>
      <c r="E64" s="113">
        <v>2.9</v>
      </c>
      <c r="F64" s="114">
        <v>0</v>
      </c>
      <c r="G64" s="115">
        <v>2.8</v>
      </c>
      <c r="H64" s="116">
        <v>0</v>
      </c>
      <c r="I64" s="117">
        <v>16.899999999999999</v>
      </c>
      <c r="J64" s="118">
        <v>19.5</v>
      </c>
      <c r="K64" s="115">
        <v>26.5</v>
      </c>
      <c r="L64" s="118">
        <v>30</v>
      </c>
      <c r="M64" s="119">
        <f>4/29</f>
        <v>0.13793103448275862</v>
      </c>
      <c r="O64" s="252"/>
    </row>
    <row r="65" spans="2:14" x14ac:dyDescent="0.25">
      <c r="B65" s="335"/>
      <c r="C65" s="133" t="s">
        <v>37</v>
      </c>
      <c r="D65" s="134">
        <v>15</v>
      </c>
      <c r="E65" s="135">
        <v>2.5</v>
      </c>
      <c r="F65" s="136">
        <v>0</v>
      </c>
      <c r="G65" s="137">
        <v>2.5</v>
      </c>
      <c r="H65" s="138">
        <v>0</v>
      </c>
      <c r="I65" s="139">
        <v>17.3</v>
      </c>
      <c r="J65" s="140">
        <v>20</v>
      </c>
      <c r="K65" s="137">
        <v>22.2</v>
      </c>
      <c r="L65" s="140">
        <v>14</v>
      </c>
      <c r="M65" s="141">
        <f>5/23</f>
        <v>0.21739130434782608</v>
      </c>
    </row>
    <row r="66" spans="2:14" x14ac:dyDescent="0.25">
      <c r="B66" s="335"/>
      <c r="C66" s="142" t="s">
        <v>38</v>
      </c>
      <c r="D66" s="143">
        <v>20</v>
      </c>
      <c r="E66" s="144">
        <v>2.4</v>
      </c>
      <c r="F66" s="145">
        <v>0</v>
      </c>
      <c r="G66" s="146">
        <v>2.4</v>
      </c>
      <c r="H66" s="147">
        <v>0</v>
      </c>
      <c r="I66" s="148">
        <v>16.3</v>
      </c>
      <c r="J66" s="149">
        <v>13</v>
      </c>
      <c r="K66" s="146">
        <v>15</v>
      </c>
      <c r="L66" s="149">
        <v>11.5</v>
      </c>
      <c r="M66" s="150">
        <f>3/24</f>
        <v>0.125</v>
      </c>
    </row>
    <row r="67" spans="2:14" x14ac:dyDescent="0.25">
      <c r="B67" s="335"/>
      <c r="C67" s="151" t="s">
        <v>39</v>
      </c>
      <c r="D67" s="152">
        <v>23</v>
      </c>
      <c r="E67" s="153">
        <v>1.6</v>
      </c>
      <c r="F67" s="154">
        <v>0</v>
      </c>
      <c r="G67" s="155">
        <v>2</v>
      </c>
      <c r="H67" s="156">
        <v>0</v>
      </c>
      <c r="I67" s="157">
        <v>11.5</v>
      </c>
      <c r="J67" s="158">
        <v>15</v>
      </c>
      <c r="K67" s="155">
        <v>23.6</v>
      </c>
      <c r="L67" s="158">
        <v>27</v>
      </c>
      <c r="M67" s="159">
        <f>2/36</f>
        <v>5.5555555555555552E-2</v>
      </c>
    </row>
    <row r="68" spans="2:14" ht="15.75" thickBot="1" x14ac:dyDescent="0.3">
      <c r="B68" s="336"/>
      <c r="C68" s="268" t="s">
        <v>40</v>
      </c>
      <c r="D68" s="294">
        <v>28</v>
      </c>
      <c r="E68" s="270">
        <v>0.7</v>
      </c>
      <c r="F68" s="271">
        <v>0</v>
      </c>
      <c r="G68" s="272">
        <v>1</v>
      </c>
      <c r="H68" s="273">
        <v>0</v>
      </c>
      <c r="I68" s="274">
        <v>13.2</v>
      </c>
      <c r="J68" s="275">
        <v>11</v>
      </c>
      <c r="K68" s="272">
        <v>26.1</v>
      </c>
      <c r="L68" s="275">
        <v>27.5</v>
      </c>
      <c r="M68" s="276">
        <v>0</v>
      </c>
    </row>
    <row r="69" spans="2:14" ht="15" customHeight="1" x14ac:dyDescent="0.25">
      <c r="B69" s="337" t="s">
        <v>45</v>
      </c>
      <c r="C69" s="8" t="s">
        <v>14</v>
      </c>
      <c r="D69" s="306">
        <v>60</v>
      </c>
      <c r="E69" s="14">
        <v>1.8</v>
      </c>
      <c r="F69" s="11">
        <v>1</v>
      </c>
      <c r="G69" s="12">
        <v>1.8</v>
      </c>
      <c r="H69" s="13">
        <v>1</v>
      </c>
      <c r="I69" s="14">
        <v>37.200000000000003</v>
      </c>
      <c r="J69" s="15">
        <v>16</v>
      </c>
      <c r="K69" s="12">
        <v>38.6</v>
      </c>
      <c r="L69" s="15">
        <v>44</v>
      </c>
      <c r="M69" s="16">
        <v>0.24324324324324326</v>
      </c>
    </row>
    <row r="70" spans="2:14" x14ac:dyDescent="0.25">
      <c r="B70" s="338"/>
      <c r="C70" s="17" t="s">
        <v>15</v>
      </c>
      <c r="D70" s="307">
        <v>59</v>
      </c>
      <c r="E70" s="23">
        <v>1.8</v>
      </c>
      <c r="F70" s="20">
        <v>1</v>
      </c>
      <c r="G70" s="21">
        <v>2.1</v>
      </c>
      <c r="H70" s="22">
        <v>1</v>
      </c>
      <c r="I70" s="23">
        <v>35.9</v>
      </c>
      <c r="J70" s="24">
        <v>19</v>
      </c>
      <c r="K70" s="21">
        <v>26.2</v>
      </c>
      <c r="L70" s="24">
        <v>15</v>
      </c>
      <c r="M70" s="25">
        <v>0.25</v>
      </c>
    </row>
    <row r="71" spans="2:14" x14ac:dyDescent="0.25">
      <c r="B71" s="338"/>
      <c r="C71" s="17" t="s">
        <v>16</v>
      </c>
      <c r="D71" s="307">
        <v>62</v>
      </c>
      <c r="E71" s="23">
        <v>1.7</v>
      </c>
      <c r="F71" s="20">
        <v>1</v>
      </c>
      <c r="G71" s="21">
        <v>2.1</v>
      </c>
      <c r="H71" s="22">
        <v>1</v>
      </c>
      <c r="I71" s="23">
        <v>16.8</v>
      </c>
      <c r="J71" s="24">
        <v>8</v>
      </c>
      <c r="K71" s="21">
        <v>34.200000000000003</v>
      </c>
      <c r="L71" s="24">
        <v>25</v>
      </c>
      <c r="M71" s="25">
        <v>6.7567567567567571E-2</v>
      </c>
    </row>
    <row r="72" spans="2:14" x14ac:dyDescent="0.25">
      <c r="B72" s="338"/>
      <c r="C72" s="17" t="s">
        <v>17</v>
      </c>
      <c r="D72" s="307">
        <v>77</v>
      </c>
      <c r="E72" s="23">
        <v>1.7</v>
      </c>
      <c r="F72" s="20">
        <v>1</v>
      </c>
      <c r="G72" s="21">
        <v>2.1</v>
      </c>
      <c r="H72" s="22">
        <v>1</v>
      </c>
      <c r="I72" s="23">
        <v>16.100000000000001</v>
      </c>
      <c r="J72" s="24">
        <v>10</v>
      </c>
      <c r="K72" s="21">
        <v>20.8</v>
      </c>
      <c r="L72" s="24">
        <v>15</v>
      </c>
      <c r="M72" s="25">
        <v>0.2537313432835821</v>
      </c>
    </row>
    <row r="73" spans="2:14" x14ac:dyDescent="0.25">
      <c r="B73" s="338"/>
      <c r="C73" s="26" t="s">
        <v>18</v>
      </c>
      <c r="D73" s="307">
        <v>61</v>
      </c>
      <c r="E73" s="32">
        <v>2.1</v>
      </c>
      <c r="F73" s="29">
        <v>1</v>
      </c>
      <c r="G73" s="30">
        <v>2.1</v>
      </c>
      <c r="H73" s="31">
        <v>1</v>
      </c>
      <c r="I73" s="32">
        <v>22.5</v>
      </c>
      <c r="J73" s="33">
        <v>19</v>
      </c>
      <c r="K73" s="30">
        <v>23.6</v>
      </c>
      <c r="L73" s="33">
        <v>33</v>
      </c>
      <c r="M73" s="34">
        <v>0.2413793103448276</v>
      </c>
    </row>
    <row r="74" spans="2:14" x14ac:dyDescent="0.25">
      <c r="B74" s="338"/>
      <c r="C74" s="17" t="s">
        <v>19</v>
      </c>
      <c r="D74" s="307">
        <v>95</v>
      </c>
      <c r="E74" s="23">
        <v>1.7</v>
      </c>
      <c r="F74" s="20">
        <v>1</v>
      </c>
      <c r="G74" s="21">
        <v>2</v>
      </c>
      <c r="H74" s="22">
        <v>1</v>
      </c>
      <c r="I74" s="23">
        <v>24.3</v>
      </c>
      <c r="J74" s="24">
        <v>15</v>
      </c>
      <c r="K74" s="21">
        <v>23</v>
      </c>
      <c r="L74" s="24">
        <v>14</v>
      </c>
      <c r="M74" s="25">
        <v>0.25925925925925924</v>
      </c>
    </row>
    <row r="75" spans="2:14" x14ac:dyDescent="0.25">
      <c r="B75" s="338"/>
      <c r="C75" s="35" t="s">
        <v>20</v>
      </c>
      <c r="D75" s="307">
        <v>73</v>
      </c>
      <c r="E75" s="41">
        <v>1.8</v>
      </c>
      <c r="F75" s="38">
        <v>1</v>
      </c>
      <c r="G75" s="39">
        <v>2.1</v>
      </c>
      <c r="H75" s="40">
        <v>1</v>
      </c>
      <c r="I75" s="41">
        <v>21.2</v>
      </c>
      <c r="J75" s="42">
        <v>23</v>
      </c>
      <c r="K75" s="39">
        <v>32.1</v>
      </c>
      <c r="L75" s="42">
        <v>45</v>
      </c>
      <c r="M75" s="43">
        <v>0.20454545454545456</v>
      </c>
    </row>
    <row r="76" spans="2:14" s="74" customFormat="1" x14ac:dyDescent="0.25">
      <c r="B76" s="338"/>
      <c r="C76" s="26" t="s">
        <v>21</v>
      </c>
      <c r="D76" s="307">
        <v>55</v>
      </c>
      <c r="E76" s="286">
        <v>1.2</v>
      </c>
      <c r="F76" s="160">
        <v>1</v>
      </c>
      <c r="G76" s="160">
        <v>1.4</v>
      </c>
      <c r="H76" s="160">
        <v>1</v>
      </c>
      <c r="I76" s="160">
        <v>31.9</v>
      </c>
      <c r="J76" s="160">
        <v>28</v>
      </c>
      <c r="K76" s="160">
        <v>33.5</v>
      </c>
      <c r="L76" s="161">
        <v>47</v>
      </c>
      <c r="M76" s="34">
        <v>0.24444444444444444</v>
      </c>
      <c r="N76"/>
    </row>
    <row r="77" spans="2:14" s="74" customFormat="1" x14ac:dyDescent="0.25">
      <c r="B77" s="338"/>
      <c r="C77" s="26" t="s">
        <v>22</v>
      </c>
      <c r="D77" s="307">
        <v>65</v>
      </c>
      <c r="E77" s="286">
        <v>1.5</v>
      </c>
      <c r="F77" s="160">
        <v>1</v>
      </c>
      <c r="G77" s="160">
        <v>2</v>
      </c>
      <c r="H77" s="160">
        <v>1</v>
      </c>
      <c r="I77" s="160">
        <v>27.3</v>
      </c>
      <c r="J77" s="160">
        <v>22</v>
      </c>
      <c r="K77" s="160">
        <v>39</v>
      </c>
      <c r="L77" s="161">
        <v>48</v>
      </c>
      <c r="M77" s="34">
        <v>0.1875</v>
      </c>
      <c r="N77"/>
    </row>
    <row r="78" spans="2:14" s="74" customFormat="1" x14ac:dyDescent="0.25">
      <c r="B78" s="338"/>
      <c r="C78" s="285" t="s">
        <v>23</v>
      </c>
      <c r="D78" s="307">
        <v>61</v>
      </c>
      <c r="E78" s="287">
        <v>2.7</v>
      </c>
      <c r="F78" s="162">
        <v>0</v>
      </c>
      <c r="G78" s="162">
        <v>2.9</v>
      </c>
      <c r="H78" s="162">
        <v>0</v>
      </c>
      <c r="I78" s="162">
        <v>29.2</v>
      </c>
      <c r="J78" s="162">
        <v>18.5</v>
      </c>
      <c r="K78" s="162">
        <v>33.6</v>
      </c>
      <c r="L78" s="163">
        <v>44</v>
      </c>
      <c r="M78" s="83">
        <v>0.23</v>
      </c>
      <c r="N78"/>
    </row>
    <row r="79" spans="2:14" s="74" customFormat="1" x14ac:dyDescent="0.25">
      <c r="B79" s="338"/>
      <c r="C79" s="164" t="s">
        <v>24</v>
      </c>
      <c r="D79" s="307">
        <v>64</v>
      </c>
      <c r="E79" s="169">
        <v>2.7</v>
      </c>
      <c r="F79" s="166">
        <v>1</v>
      </c>
      <c r="G79" s="166">
        <v>3.3</v>
      </c>
      <c r="H79" s="166">
        <v>1</v>
      </c>
      <c r="I79" s="166">
        <v>24.2</v>
      </c>
      <c r="J79" s="166">
        <v>21</v>
      </c>
      <c r="K79" s="166">
        <v>33.1</v>
      </c>
      <c r="L79" s="167">
        <v>41</v>
      </c>
      <c r="M79" s="168">
        <v>0.14285714285714285</v>
      </c>
      <c r="N79"/>
    </row>
    <row r="80" spans="2:14" s="74" customFormat="1" x14ac:dyDescent="0.25">
      <c r="B80" s="338"/>
      <c r="C80" s="164" t="s">
        <v>25</v>
      </c>
      <c r="D80" s="307">
        <v>80</v>
      </c>
      <c r="E80" s="169">
        <v>2</v>
      </c>
      <c r="F80" s="166">
        <v>0</v>
      </c>
      <c r="G80" s="166">
        <v>2.5</v>
      </c>
      <c r="H80" s="166">
        <v>0</v>
      </c>
      <c r="I80" s="166">
        <v>25.9</v>
      </c>
      <c r="J80" s="166">
        <v>27</v>
      </c>
      <c r="K80" s="166">
        <v>28.3</v>
      </c>
      <c r="L80" s="167">
        <v>21</v>
      </c>
      <c r="M80" s="168">
        <v>0.3</v>
      </c>
      <c r="N80"/>
    </row>
    <row r="81" spans="2:14" s="74" customFormat="1" x14ac:dyDescent="0.25">
      <c r="B81" s="338"/>
      <c r="C81" s="164" t="s">
        <v>26</v>
      </c>
      <c r="D81" s="307">
        <v>65</v>
      </c>
      <c r="E81" s="169">
        <v>1.9</v>
      </c>
      <c r="F81" s="166">
        <v>0</v>
      </c>
      <c r="G81" s="166">
        <v>2.2000000000000002</v>
      </c>
      <c r="H81" s="166">
        <v>0</v>
      </c>
      <c r="I81" s="166">
        <v>23.5</v>
      </c>
      <c r="J81" s="166">
        <v>20.5</v>
      </c>
      <c r="K81" s="166">
        <v>37.4</v>
      </c>
      <c r="L81" s="167">
        <v>46</v>
      </c>
      <c r="M81" s="168">
        <v>0.13157894736842105</v>
      </c>
      <c r="N81"/>
    </row>
    <row r="82" spans="2:14" s="74" customFormat="1" x14ac:dyDescent="0.25">
      <c r="B82" s="338"/>
      <c r="C82" s="164" t="s">
        <v>27</v>
      </c>
      <c r="D82" s="307">
        <v>68</v>
      </c>
      <c r="E82" s="169">
        <v>1.7</v>
      </c>
      <c r="F82" s="166">
        <v>0</v>
      </c>
      <c r="G82" s="166">
        <v>2</v>
      </c>
      <c r="H82" s="166">
        <v>0</v>
      </c>
      <c r="I82" s="166">
        <v>23.1</v>
      </c>
      <c r="J82" s="166">
        <v>21.5</v>
      </c>
      <c r="K82" s="166">
        <v>29</v>
      </c>
      <c r="L82" s="167">
        <v>24.5</v>
      </c>
      <c r="M82" s="168">
        <v>0.25</v>
      </c>
      <c r="N82"/>
    </row>
    <row r="83" spans="2:14" s="74" customFormat="1" x14ac:dyDescent="0.25">
      <c r="B83" s="338"/>
      <c r="C83" s="164" t="s">
        <v>28</v>
      </c>
      <c r="D83" s="307">
        <v>71</v>
      </c>
      <c r="E83" s="170">
        <v>1.4</v>
      </c>
      <c r="F83" s="166">
        <v>0</v>
      </c>
      <c r="G83" s="166">
        <v>1.5</v>
      </c>
      <c r="H83" s="166">
        <v>0</v>
      </c>
      <c r="I83" s="166">
        <v>22.1</v>
      </c>
      <c r="J83" s="166">
        <v>17</v>
      </c>
      <c r="K83" s="166">
        <v>26.6</v>
      </c>
      <c r="L83" s="170">
        <v>22</v>
      </c>
      <c r="M83" s="168">
        <v>0.11450381679389313</v>
      </c>
      <c r="N83"/>
    </row>
    <row r="84" spans="2:14" s="74" customFormat="1" x14ac:dyDescent="0.25">
      <c r="B84" s="338"/>
      <c r="C84" s="164" t="s">
        <v>31</v>
      </c>
      <c r="D84" s="307">
        <v>67</v>
      </c>
      <c r="E84" s="174">
        <v>1.7</v>
      </c>
      <c r="F84" s="170">
        <v>0</v>
      </c>
      <c r="G84" s="172">
        <v>1.7</v>
      </c>
      <c r="H84" s="173">
        <v>0</v>
      </c>
      <c r="I84" s="174">
        <v>11.8</v>
      </c>
      <c r="J84" s="175">
        <v>6</v>
      </c>
      <c r="K84" s="172">
        <v>21.8</v>
      </c>
      <c r="L84" s="175">
        <v>18</v>
      </c>
      <c r="M84" s="168">
        <f>18/129</f>
        <v>0.13953488372093023</v>
      </c>
      <c r="N84"/>
    </row>
    <row r="85" spans="2:14" s="74" customFormat="1" x14ac:dyDescent="0.25">
      <c r="B85" s="338"/>
      <c r="C85" s="164" t="s">
        <v>32</v>
      </c>
      <c r="D85" s="307">
        <v>95</v>
      </c>
      <c r="E85" s="174">
        <v>1.5</v>
      </c>
      <c r="F85" s="170">
        <v>0</v>
      </c>
      <c r="G85" s="172">
        <v>1.7</v>
      </c>
      <c r="H85" s="173">
        <v>0</v>
      </c>
      <c r="I85" s="174">
        <v>12.3</v>
      </c>
      <c r="J85" s="175">
        <v>13</v>
      </c>
      <c r="K85" s="172">
        <v>13.1</v>
      </c>
      <c r="L85" s="175">
        <v>10</v>
      </c>
      <c r="M85" s="168">
        <f>30/126</f>
        <v>0.23809523809523808</v>
      </c>
      <c r="N85"/>
    </row>
    <row r="86" spans="2:14" s="74" customFormat="1" x14ac:dyDescent="0.25">
      <c r="B86" s="338"/>
      <c r="C86" s="164" t="s">
        <v>33</v>
      </c>
      <c r="D86" s="307">
        <v>104</v>
      </c>
      <c r="E86" s="174">
        <v>1.6</v>
      </c>
      <c r="F86" s="170">
        <v>0</v>
      </c>
      <c r="G86" s="172">
        <v>1.7</v>
      </c>
      <c r="H86" s="173">
        <v>0</v>
      </c>
      <c r="I86" s="174">
        <v>14.4</v>
      </c>
      <c r="J86" s="175">
        <v>11</v>
      </c>
      <c r="K86" s="172">
        <v>16.8</v>
      </c>
      <c r="L86" s="175">
        <v>14</v>
      </c>
      <c r="M86" s="168">
        <f>19/147</f>
        <v>0.12925170068027211</v>
      </c>
      <c r="N86"/>
    </row>
    <row r="87" spans="2:14" s="74" customFormat="1" x14ac:dyDescent="0.25">
      <c r="B87" s="338"/>
      <c r="C87" s="164" t="s">
        <v>34</v>
      </c>
      <c r="D87" s="307">
        <v>74</v>
      </c>
      <c r="E87" s="174">
        <v>1.3</v>
      </c>
      <c r="F87" s="170">
        <v>0</v>
      </c>
      <c r="G87" s="172">
        <v>1.3</v>
      </c>
      <c r="H87" s="173">
        <v>0</v>
      </c>
      <c r="I87" s="174">
        <v>25.2</v>
      </c>
      <c r="J87" s="175">
        <v>25</v>
      </c>
      <c r="K87" s="172">
        <v>21.5</v>
      </c>
      <c r="L87" s="175">
        <v>17.5</v>
      </c>
      <c r="M87" s="168">
        <f>14/145</f>
        <v>9.6551724137931033E-2</v>
      </c>
      <c r="N87"/>
    </row>
    <row r="88" spans="2:14" s="74" customFormat="1" x14ac:dyDescent="0.25">
      <c r="B88" s="338"/>
      <c r="C88" s="164" t="s">
        <v>35</v>
      </c>
      <c r="D88" s="307">
        <v>81</v>
      </c>
      <c r="E88" s="174">
        <v>1.5</v>
      </c>
      <c r="F88" s="170">
        <v>0</v>
      </c>
      <c r="G88" s="172">
        <v>1.5</v>
      </c>
      <c r="H88" s="173">
        <v>0</v>
      </c>
      <c r="I88" s="174">
        <v>24.3</v>
      </c>
      <c r="J88" s="175">
        <v>20.5</v>
      </c>
      <c r="K88" s="172">
        <v>28.1</v>
      </c>
      <c r="L88" s="175">
        <v>16.5</v>
      </c>
      <c r="M88" s="168">
        <f>20/152</f>
        <v>0.13157894736842105</v>
      </c>
      <c r="N88"/>
    </row>
    <row r="89" spans="2:14" s="74" customFormat="1" x14ac:dyDescent="0.25">
      <c r="B89" s="338"/>
      <c r="C89" s="164" t="s">
        <v>36</v>
      </c>
      <c r="D89" s="307">
        <v>98</v>
      </c>
      <c r="E89" s="174">
        <v>1.5</v>
      </c>
      <c r="F89" s="170">
        <v>0</v>
      </c>
      <c r="G89" s="172">
        <v>1.6</v>
      </c>
      <c r="H89" s="173">
        <v>0</v>
      </c>
      <c r="I89" s="174">
        <v>26.8</v>
      </c>
      <c r="J89" s="175">
        <v>23</v>
      </c>
      <c r="K89" s="172">
        <v>24.3</v>
      </c>
      <c r="L89" s="175">
        <v>15</v>
      </c>
      <c r="M89" s="168">
        <f>18/165</f>
        <v>0.10909090909090909</v>
      </c>
      <c r="N89"/>
    </row>
    <row r="90" spans="2:14" s="74" customFormat="1" x14ac:dyDescent="0.25">
      <c r="B90" s="338"/>
      <c r="C90" s="164" t="s">
        <v>37</v>
      </c>
      <c r="D90" s="18">
        <v>84</v>
      </c>
      <c r="E90" s="174">
        <v>1.9</v>
      </c>
      <c r="F90" s="170">
        <v>0</v>
      </c>
      <c r="G90" s="172">
        <v>1.9</v>
      </c>
      <c r="H90" s="173">
        <v>0</v>
      </c>
      <c r="I90" s="174">
        <v>25.5</v>
      </c>
      <c r="J90" s="175">
        <v>21</v>
      </c>
      <c r="K90" s="172">
        <v>28.8</v>
      </c>
      <c r="L90" s="175">
        <v>19</v>
      </c>
      <c r="M90" s="168">
        <f>27/167</f>
        <v>0.16167664670658682</v>
      </c>
      <c r="N90"/>
    </row>
    <row r="91" spans="2:14" s="74" customFormat="1" x14ac:dyDescent="0.25">
      <c r="B91" s="338"/>
      <c r="C91" s="164" t="s">
        <v>38</v>
      </c>
      <c r="D91" s="193">
        <v>95</v>
      </c>
      <c r="E91" s="169">
        <v>1.7</v>
      </c>
      <c r="F91" s="166">
        <v>1</v>
      </c>
      <c r="G91" s="166">
        <v>1.7</v>
      </c>
      <c r="H91" s="166">
        <v>1</v>
      </c>
      <c r="I91" s="166">
        <v>21.8</v>
      </c>
      <c r="J91" s="166">
        <v>19</v>
      </c>
      <c r="K91" s="166">
        <v>28.5</v>
      </c>
      <c r="L91" s="167">
        <v>17</v>
      </c>
      <c r="M91" s="168">
        <f>27/170</f>
        <v>0.1588235294117647</v>
      </c>
      <c r="N91"/>
    </row>
    <row r="92" spans="2:14" s="74" customFormat="1" x14ac:dyDescent="0.25">
      <c r="B92" s="338"/>
      <c r="C92" s="230" t="s">
        <v>39</v>
      </c>
      <c r="D92" s="85">
        <v>107</v>
      </c>
      <c r="E92" s="295">
        <v>1.5</v>
      </c>
      <c r="F92" s="296">
        <v>0</v>
      </c>
      <c r="G92" s="296">
        <v>1.5</v>
      </c>
      <c r="H92" s="296">
        <v>0</v>
      </c>
      <c r="I92" s="296">
        <v>23.9</v>
      </c>
      <c r="J92" s="296">
        <v>21</v>
      </c>
      <c r="K92" s="296">
        <v>33.200000000000003</v>
      </c>
      <c r="L92" s="297">
        <v>20</v>
      </c>
      <c r="M92" s="92">
        <f>24/107</f>
        <v>0.22429906542056074</v>
      </c>
      <c r="N92"/>
    </row>
    <row r="93" spans="2:14" s="74" customFormat="1" ht="15.75" thickBot="1" x14ac:dyDescent="0.3">
      <c r="B93" s="339"/>
      <c r="C93" s="277" t="s">
        <v>40</v>
      </c>
      <c r="D93" s="269">
        <v>76</v>
      </c>
      <c r="E93" s="274">
        <v>1.1000000000000001</v>
      </c>
      <c r="F93" s="271">
        <v>0</v>
      </c>
      <c r="G93" s="272">
        <v>1.1000000000000001</v>
      </c>
      <c r="H93" s="273">
        <v>0</v>
      </c>
      <c r="I93" s="274">
        <v>26.7</v>
      </c>
      <c r="J93" s="275">
        <v>23</v>
      </c>
      <c r="K93" s="272">
        <v>34.200000000000003</v>
      </c>
      <c r="L93" s="275">
        <v>27</v>
      </c>
      <c r="M93" s="276">
        <f>9/184</f>
        <v>4.8913043478260872E-2</v>
      </c>
      <c r="N93"/>
    </row>
    <row r="94" spans="2:14" s="74" customFormat="1" ht="41.25" customHeight="1" x14ac:dyDescent="0.25">
      <c r="B94" s="316" t="s">
        <v>437</v>
      </c>
      <c r="C94" s="316"/>
      <c r="D94" s="316"/>
      <c r="E94" s="316"/>
      <c r="F94" s="316"/>
      <c r="G94" s="316"/>
      <c r="H94" s="316"/>
      <c r="I94" s="316"/>
      <c r="J94" s="316"/>
      <c r="K94" s="316"/>
      <c r="L94" s="316"/>
      <c r="M94" s="316"/>
      <c r="N94"/>
    </row>
    <row r="95" spans="2:14" s="279" customFormat="1" ht="12.75" x14ac:dyDescent="0.2">
      <c r="B95" s="345" t="s">
        <v>430</v>
      </c>
      <c r="C95" s="345"/>
      <c r="D95" s="345"/>
      <c r="E95" s="345"/>
      <c r="F95" s="345"/>
      <c r="G95" s="345"/>
      <c r="H95" s="345"/>
      <c r="I95" s="345"/>
      <c r="J95" s="345"/>
      <c r="K95" s="345"/>
      <c r="L95" s="345"/>
      <c r="M95" s="345"/>
    </row>
    <row r="96" spans="2:14" s="74" customFormat="1" x14ac:dyDescent="0.25">
      <c r="B96" s="176"/>
      <c r="C96" s="177"/>
      <c r="D96" s="178"/>
      <c r="E96" s="179"/>
      <c r="F96" s="179"/>
      <c r="G96" s="179"/>
      <c r="H96" s="179"/>
      <c r="I96" s="179"/>
      <c r="J96" s="179"/>
      <c r="K96" s="179"/>
      <c r="L96" s="179"/>
      <c r="M96" s="180"/>
      <c r="N96"/>
    </row>
    <row r="97" spans="2:19" s="74" customFormat="1" x14ac:dyDescent="0.25">
      <c r="B97" s="176"/>
      <c r="C97" s="177"/>
      <c r="D97" s="178"/>
      <c r="E97" s="179"/>
      <c r="F97" s="179"/>
      <c r="G97" s="179"/>
      <c r="H97" s="179"/>
      <c r="I97" s="179"/>
      <c r="J97" s="179"/>
      <c r="K97" s="179"/>
      <c r="L97" s="179"/>
      <c r="M97" s="180"/>
      <c r="N97"/>
    </row>
    <row r="98" spans="2:19" s="74" customFormat="1" ht="15.75" thickBot="1" x14ac:dyDescent="0.3">
      <c r="B98" s="2" t="s">
        <v>2</v>
      </c>
      <c r="C98" s="181"/>
      <c r="D98" s="182"/>
      <c r="E98" s="182"/>
      <c r="F98" s="183"/>
      <c r="G98" s="184"/>
      <c r="H98" s="184"/>
      <c r="I98" s="184"/>
      <c r="J98" s="184"/>
      <c r="K98"/>
      <c r="L98"/>
      <c r="M98"/>
      <c r="N98"/>
    </row>
    <row r="99" spans="2:19" s="74" customFormat="1" ht="15" customHeight="1" x14ac:dyDescent="0.25">
      <c r="B99" s="317" t="s">
        <v>46</v>
      </c>
      <c r="C99" s="318"/>
      <c r="D99" s="323" t="s">
        <v>4</v>
      </c>
      <c r="E99" s="346" t="s">
        <v>5</v>
      </c>
      <c r="F99" s="347"/>
      <c r="G99" s="347"/>
      <c r="H99" s="347"/>
      <c r="I99" s="347"/>
      <c r="J99" s="347"/>
      <c r="K99" s="347"/>
      <c r="L99" s="348"/>
      <c r="M99" s="328" t="s">
        <v>43</v>
      </c>
      <c r="N99"/>
    </row>
    <row r="100" spans="2:19" s="74" customFormat="1" ht="24" customHeight="1" x14ac:dyDescent="0.25">
      <c r="B100" s="319"/>
      <c r="C100" s="320"/>
      <c r="D100" s="324"/>
      <c r="E100" s="331" t="s">
        <v>7</v>
      </c>
      <c r="F100" s="332"/>
      <c r="G100" s="332" t="s">
        <v>8</v>
      </c>
      <c r="H100" s="332"/>
      <c r="I100" s="332" t="s">
        <v>47</v>
      </c>
      <c r="J100" s="332"/>
      <c r="K100" s="332" t="s">
        <v>10</v>
      </c>
      <c r="L100" s="333"/>
      <c r="M100" s="329"/>
      <c r="N100"/>
    </row>
    <row r="101" spans="2:19" s="74" customFormat="1" ht="30.75" customHeight="1" thickBot="1" x14ac:dyDescent="0.3">
      <c r="B101" s="321"/>
      <c r="C101" s="322"/>
      <c r="D101" s="325"/>
      <c r="E101" s="3" t="s">
        <v>11</v>
      </c>
      <c r="F101" s="4" t="s">
        <v>12</v>
      </c>
      <c r="G101" s="5" t="s">
        <v>11</v>
      </c>
      <c r="H101" s="6" t="s">
        <v>12</v>
      </c>
      <c r="I101" s="5" t="s">
        <v>11</v>
      </c>
      <c r="J101" s="6" t="s">
        <v>12</v>
      </c>
      <c r="K101" s="5" t="s">
        <v>11</v>
      </c>
      <c r="L101" s="7" t="s">
        <v>12</v>
      </c>
      <c r="M101" s="330"/>
      <c r="N101"/>
    </row>
    <row r="102" spans="2:19" ht="15" customHeight="1" x14ac:dyDescent="0.25">
      <c r="B102" s="337" t="s">
        <v>13</v>
      </c>
      <c r="C102" s="185" t="s">
        <v>14</v>
      </c>
      <c r="D102" s="9">
        <v>32</v>
      </c>
      <c r="E102" s="10">
        <v>4.5999999999999996</v>
      </c>
      <c r="F102" s="11">
        <v>1</v>
      </c>
      <c r="G102" s="12">
        <v>8.6</v>
      </c>
      <c r="H102" s="13">
        <v>5</v>
      </c>
      <c r="I102" s="14">
        <v>28.1</v>
      </c>
      <c r="J102" s="15">
        <v>28</v>
      </c>
      <c r="K102" s="12">
        <v>61.3</v>
      </c>
      <c r="L102" s="15">
        <v>57</v>
      </c>
      <c r="M102" s="16">
        <v>0</v>
      </c>
      <c r="S102" s="252"/>
    </row>
    <row r="103" spans="2:19" x14ac:dyDescent="0.25">
      <c r="B103" s="338"/>
      <c r="C103" s="17" t="s">
        <v>15</v>
      </c>
      <c r="D103" s="18">
        <v>27</v>
      </c>
      <c r="E103" s="19">
        <v>4.3</v>
      </c>
      <c r="F103" s="20">
        <v>1</v>
      </c>
      <c r="G103" s="21">
        <v>8.8000000000000007</v>
      </c>
      <c r="H103" s="22">
        <v>6</v>
      </c>
      <c r="I103" s="23">
        <v>37</v>
      </c>
      <c r="J103" s="24">
        <v>33</v>
      </c>
      <c r="K103" s="21">
        <v>56.9</v>
      </c>
      <c r="L103" s="24">
        <v>57</v>
      </c>
      <c r="M103" s="25">
        <v>0</v>
      </c>
      <c r="S103" s="252"/>
    </row>
    <row r="104" spans="2:19" x14ac:dyDescent="0.25">
      <c r="B104" s="338"/>
      <c r="C104" s="17" t="s">
        <v>16</v>
      </c>
      <c r="D104" s="18">
        <v>30</v>
      </c>
      <c r="E104" s="19">
        <v>4.0999999999999996</v>
      </c>
      <c r="F104" s="20">
        <v>1</v>
      </c>
      <c r="G104" s="21">
        <v>8.3000000000000007</v>
      </c>
      <c r="H104" s="22">
        <v>6</v>
      </c>
      <c r="I104" s="23">
        <v>38</v>
      </c>
      <c r="J104" s="24">
        <v>39</v>
      </c>
      <c r="K104" s="21">
        <v>65.599999999999994</v>
      </c>
      <c r="L104" s="24">
        <v>64</v>
      </c>
      <c r="M104" s="25">
        <v>0</v>
      </c>
      <c r="S104" s="252"/>
    </row>
    <row r="105" spans="2:19" x14ac:dyDescent="0.25">
      <c r="B105" s="338"/>
      <c r="C105" s="17" t="s">
        <v>17</v>
      </c>
      <c r="D105" s="18">
        <v>31</v>
      </c>
      <c r="E105" s="19">
        <v>4.2</v>
      </c>
      <c r="F105" s="20">
        <v>1</v>
      </c>
      <c r="G105" s="21">
        <v>8.9</v>
      </c>
      <c r="H105" s="22">
        <v>6</v>
      </c>
      <c r="I105" s="23">
        <v>32.6</v>
      </c>
      <c r="J105" s="24">
        <v>30</v>
      </c>
      <c r="K105" s="21">
        <v>66.5</v>
      </c>
      <c r="L105" s="24">
        <v>64</v>
      </c>
      <c r="M105" s="25">
        <v>0</v>
      </c>
      <c r="S105" s="252"/>
    </row>
    <row r="106" spans="2:19" x14ac:dyDescent="0.25">
      <c r="B106" s="338"/>
      <c r="C106" s="26" t="s">
        <v>18</v>
      </c>
      <c r="D106" s="27">
        <v>22</v>
      </c>
      <c r="E106" s="28">
        <v>2.4</v>
      </c>
      <c r="F106" s="29">
        <v>1</v>
      </c>
      <c r="G106" s="30">
        <v>6.4</v>
      </c>
      <c r="H106" s="31">
        <v>5</v>
      </c>
      <c r="I106" s="32">
        <v>33.4</v>
      </c>
      <c r="J106" s="33">
        <v>32</v>
      </c>
      <c r="K106" s="30">
        <v>57.7</v>
      </c>
      <c r="L106" s="33">
        <v>56</v>
      </c>
      <c r="M106" s="34">
        <v>3.125E-2</v>
      </c>
      <c r="S106" s="252"/>
    </row>
    <row r="107" spans="2:19" x14ac:dyDescent="0.25">
      <c r="B107" s="338"/>
      <c r="C107" s="17" t="s">
        <v>19</v>
      </c>
      <c r="D107" s="18">
        <v>48</v>
      </c>
      <c r="E107" s="19">
        <v>2.2999999999999998</v>
      </c>
      <c r="F107" s="20">
        <v>1</v>
      </c>
      <c r="G107" s="21">
        <v>4.9000000000000004</v>
      </c>
      <c r="H107" s="22">
        <v>4</v>
      </c>
      <c r="I107" s="23">
        <v>29.1</v>
      </c>
      <c r="J107" s="24">
        <v>14</v>
      </c>
      <c r="K107" s="21">
        <v>53.5</v>
      </c>
      <c r="L107" s="24">
        <v>55</v>
      </c>
      <c r="M107" s="25">
        <v>3.0303030303030304E-2</v>
      </c>
      <c r="S107" s="252"/>
    </row>
    <row r="108" spans="2:19" x14ac:dyDescent="0.25">
      <c r="B108" s="338"/>
      <c r="C108" s="35" t="s">
        <v>20</v>
      </c>
      <c r="D108" s="36">
        <v>30</v>
      </c>
      <c r="E108" s="37">
        <v>1.9</v>
      </c>
      <c r="F108" s="38">
        <v>0</v>
      </c>
      <c r="G108" s="39">
        <v>4.9000000000000004</v>
      </c>
      <c r="H108" s="40">
        <v>4</v>
      </c>
      <c r="I108" s="41">
        <v>16.399999999999999</v>
      </c>
      <c r="J108" s="42">
        <v>10</v>
      </c>
      <c r="K108" s="39">
        <v>39.5</v>
      </c>
      <c r="L108" s="42">
        <v>40</v>
      </c>
      <c r="M108" s="43">
        <v>2.7027027027027029E-2</v>
      </c>
      <c r="S108" s="252"/>
    </row>
    <row r="109" spans="2:19" x14ac:dyDescent="0.25">
      <c r="B109" s="338"/>
      <c r="C109" s="26" t="s">
        <v>21</v>
      </c>
      <c r="D109" s="27">
        <v>36</v>
      </c>
      <c r="E109" s="28">
        <v>1.8</v>
      </c>
      <c r="F109" s="29">
        <v>0</v>
      </c>
      <c r="G109" s="30">
        <v>5.9</v>
      </c>
      <c r="H109" s="31">
        <v>5</v>
      </c>
      <c r="I109" s="32">
        <v>28.3</v>
      </c>
      <c r="J109" s="33">
        <v>26</v>
      </c>
      <c r="K109" s="30">
        <v>47.4</v>
      </c>
      <c r="L109" s="33">
        <v>49</v>
      </c>
      <c r="M109" s="34">
        <v>0</v>
      </c>
      <c r="S109" s="252"/>
    </row>
    <row r="110" spans="2:19" x14ac:dyDescent="0.25">
      <c r="B110" s="338"/>
      <c r="C110" s="26" t="s">
        <v>22</v>
      </c>
      <c r="D110" s="27">
        <v>42</v>
      </c>
      <c r="E110" s="28">
        <v>1.7</v>
      </c>
      <c r="F110" s="29">
        <v>0</v>
      </c>
      <c r="G110" s="30">
        <v>3.2</v>
      </c>
      <c r="H110" s="31">
        <v>1</v>
      </c>
      <c r="I110" s="32">
        <v>21.7</v>
      </c>
      <c r="J110" s="33">
        <v>18</v>
      </c>
      <c r="K110" s="30">
        <v>38.700000000000003</v>
      </c>
      <c r="L110" s="33">
        <v>35</v>
      </c>
      <c r="M110" s="34">
        <v>3.2258064516129031E-2</v>
      </c>
      <c r="S110" s="252"/>
    </row>
    <row r="111" spans="2:19" x14ac:dyDescent="0.25">
      <c r="B111" s="338"/>
      <c r="C111" s="186" t="s">
        <v>23</v>
      </c>
      <c r="D111" s="18">
        <v>42</v>
      </c>
      <c r="E111" s="19">
        <v>4.7</v>
      </c>
      <c r="F111" s="20">
        <v>0</v>
      </c>
      <c r="G111" s="21">
        <v>7.4</v>
      </c>
      <c r="H111" s="22">
        <v>1</v>
      </c>
      <c r="I111" s="23">
        <v>13.4</v>
      </c>
      <c r="J111" s="24">
        <v>9</v>
      </c>
      <c r="K111" s="21">
        <v>36.6</v>
      </c>
      <c r="L111" s="24">
        <v>27.5</v>
      </c>
      <c r="M111" s="25">
        <v>9.7222222222222224E-2</v>
      </c>
      <c r="S111" s="252"/>
    </row>
    <row r="112" spans="2:19" x14ac:dyDescent="0.25">
      <c r="B112" s="338"/>
      <c r="C112" s="35" t="s">
        <v>24</v>
      </c>
      <c r="D112" s="27">
        <v>39</v>
      </c>
      <c r="E112" s="28">
        <v>1.4</v>
      </c>
      <c r="F112" s="29">
        <v>0</v>
      </c>
      <c r="G112" s="30">
        <v>2</v>
      </c>
      <c r="H112" s="31">
        <v>1</v>
      </c>
      <c r="I112" s="32">
        <v>10.4</v>
      </c>
      <c r="J112" s="33">
        <v>6</v>
      </c>
      <c r="K112" s="30">
        <v>15.5</v>
      </c>
      <c r="L112" s="33">
        <v>12</v>
      </c>
      <c r="M112" s="34">
        <v>0.25</v>
      </c>
      <c r="S112" s="252"/>
    </row>
    <row r="113" spans="2:19" x14ac:dyDescent="0.25">
      <c r="B113" s="338"/>
      <c r="C113" s="26" t="s">
        <v>25</v>
      </c>
      <c r="D113" s="27">
        <v>67</v>
      </c>
      <c r="E113" s="28">
        <v>1.4</v>
      </c>
      <c r="F113" s="29">
        <v>0</v>
      </c>
      <c r="G113" s="30">
        <v>1.3</v>
      </c>
      <c r="H113" s="31">
        <v>1</v>
      </c>
      <c r="I113" s="32">
        <v>11.8</v>
      </c>
      <c r="J113" s="33">
        <v>8</v>
      </c>
      <c r="K113" s="30">
        <v>12.6</v>
      </c>
      <c r="L113" s="33">
        <v>10</v>
      </c>
      <c r="M113" s="34">
        <v>0.16363636363636364</v>
      </c>
      <c r="S113" s="252"/>
    </row>
    <row r="114" spans="2:19" x14ac:dyDescent="0.25">
      <c r="B114" s="338"/>
      <c r="C114" s="26" t="s">
        <v>26</v>
      </c>
      <c r="D114" s="27">
        <v>39</v>
      </c>
      <c r="E114" s="28">
        <v>1.4</v>
      </c>
      <c r="F114" s="29">
        <v>0</v>
      </c>
      <c r="G114" s="30">
        <v>1.7</v>
      </c>
      <c r="H114" s="31">
        <v>0</v>
      </c>
      <c r="I114" s="32">
        <v>11</v>
      </c>
      <c r="J114" s="33">
        <v>6.5</v>
      </c>
      <c r="K114" s="30">
        <v>14.5</v>
      </c>
      <c r="L114" s="33">
        <v>12</v>
      </c>
      <c r="M114" s="34">
        <v>0.10869565217391304</v>
      </c>
      <c r="S114" s="252"/>
    </row>
    <row r="115" spans="2:19" x14ac:dyDescent="0.25">
      <c r="B115" s="338"/>
      <c r="C115" s="26" t="s">
        <v>27</v>
      </c>
      <c r="D115" s="27">
        <v>51</v>
      </c>
      <c r="E115" s="28">
        <v>2</v>
      </c>
      <c r="F115" s="29">
        <v>0</v>
      </c>
      <c r="G115" s="30">
        <v>2.2999999999999998</v>
      </c>
      <c r="H115" s="31">
        <v>0</v>
      </c>
      <c r="I115" s="32">
        <v>13.7</v>
      </c>
      <c r="J115" s="33">
        <v>8</v>
      </c>
      <c r="K115" s="30">
        <v>15</v>
      </c>
      <c r="L115" s="33">
        <v>11.5</v>
      </c>
      <c r="M115" s="34">
        <v>0.15909090909090909</v>
      </c>
      <c r="S115" s="252"/>
    </row>
    <row r="116" spans="2:19" ht="15.75" thickBot="1" x14ac:dyDescent="0.3">
      <c r="B116" s="339"/>
      <c r="C116" s="26" t="s">
        <v>28</v>
      </c>
      <c r="D116" s="27">
        <v>63</v>
      </c>
      <c r="E116" s="28">
        <v>1.4</v>
      </c>
      <c r="F116" s="29">
        <v>0</v>
      </c>
      <c r="G116" s="30">
        <v>1.6</v>
      </c>
      <c r="H116" s="31">
        <v>0</v>
      </c>
      <c r="I116" s="32">
        <v>8.1999999999999993</v>
      </c>
      <c r="J116" s="33">
        <v>7</v>
      </c>
      <c r="K116" s="30">
        <v>14.1</v>
      </c>
      <c r="L116" s="33">
        <v>13</v>
      </c>
      <c r="M116" s="34">
        <v>6.9767441860465115E-2</v>
      </c>
      <c r="S116" s="252"/>
    </row>
    <row r="117" spans="2:19" s="190" customFormat="1" ht="6.75" customHeight="1" thickBot="1" x14ac:dyDescent="0.3">
      <c r="B117" s="56"/>
      <c r="C117" s="57"/>
      <c r="D117" s="187"/>
      <c r="E117" s="188"/>
      <c r="F117" s="188"/>
      <c r="G117" s="188"/>
      <c r="H117" s="188"/>
      <c r="I117" s="188"/>
      <c r="J117" s="188"/>
      <c r="K117" s="188"/>
      <c r="L117" s="188"/>
      <c r="M117" s="189"/>
      <c r="S117" s="252"/>
    </row>
    <row r="118" spans="2:19" s="191" customFormat="1" ht="15.75" customHeight="1" thickBot="1" x14ac:dyDescent="0.3">
      <c r="B118" s="349" t="s">
        <v>29</v>
      </c>
      <c r="C118" s="340"/>
      <c r="D118" s="341"/>
      <c r="E118" s="66" t="s">
        <v>11</v>
      </c>
      <c r="F118" s="67" t="s">
        <v>12</v>
      </c>
      <c r="G118" s="68" t="s">
        <v>11</v>
      </c>
      <c r="H118" s="69" t="s">
        <v>12</v>
      </c>
      <c r="I118" s="68" t="s">
        <v>11</v>
      </c>
      <c r="J118" s="69" t="s">
        <v>12</v>
      </c>
      <c r="K118" s="68" t="s">
        <v>11</v>
      </c>
      <c r="L118" s="70" t="s">
        <v>12</v>
      </c>
      <c r="M118" s="71" t="s">
        <v>30</v>
      </c>
      <c r="S118" s="252"/>
    </row>
    <row r="119" spans="2:19" ht="15" customHeight="1" x14ac:dyDescent="0.25">
      <c r="B119" s="350"/>
      <c r="C119" s="192" t="s">
        <v>31</v>
      </c>
      <c r="D119" s="193">
        <v>47</v>
      </c>
      <c r="E119" s="194">
        <v>2</v>
      </c>
      <c r="F119" s="195">
        <v>0.5</v>
      </c>
      <c r="G119" s="196">
        <v>2.2000000000000002</v>
      </c>
      <c r="H119" s="197">
        <v>1</v>
      </c>
      <c r="I119" s="198">
        <v>11.3</v>
      </c>
      <c r="J119" s="199">
        <v>9</v>
      </c>
      <c r="K119" s="196">
        <v>16</v>
      </c>
      <c r="L119" s="199">
        <v>14</v>
      </c>
      <c r="M119" s="200">
        <v>0.32</v>
      </c>
      <c r="S119" s="252"/>
    </row>
    <row r="120" spans="2:19" s="74" customFormat="1" x14ac:dyDescent="0.25">
      <c r="B120" s="350"/>
      <c r="C120" s="201" t="s">
        <v>32</v>
      </c>
      <c r="D120" s="165">
        <v>70</v>
      </c>
      <c r="E120" s="171">
        <v>0.9</v>
      </c>
      <c r="F120" s="170">
        <v>0</v>
      </c>
      <c r="G120" s="172">
        <v>1.1000000000000001</v>
      </c>
      <c r="H120" s="173">
        <v>0</v>
      </c>
      <c r="I120" s="174">
        <v>6.3</v>
      </c>
      <c r="J120" s="175">
        <v>6</v>
      </c>
      <c r="K120" s="172">
        <v>14.4</v>
      </c>
      <c r="L120" s="175">
        <v>14</v>
      </c>
      <c r="M120" s="168">
        <v>0.38</v>
      </c>
      <c r="N120"/>
      <c r="Q120"/>
      <c r="S120" s="252"/>
    </row>
    <row r="121" spans="2:19" s="74" customFormat="1" x14ac:dyDescent="0.25">
      <c r="B121" s="350"/>
      <c r="C121" s="201" t="s">
        <v>33</v>
      </c>
      <c r="D121" s="165">
        <v>56</v>
      </c>
      <c r="E121" s="171">
        <v>0.9</v>
      </c>
      <c r="F121" s="170">
        <v>0</v>
      </c>
      <c r="G121" s="172">
        <v>0.9</v>
      </c>
      <c r="H121" s="173">
        <v>0</v>
      </c>
      <c r="I121" s="174">
        <v>9.6</v>
      </c>
      <c r="J121" s="175">
        <v>7.5</v>
      </c>
      <c r="K121" s="172">
        <v>14.2</v>
      </c>
      <c r="L121" s="175">
        <v>14</v>
      </c>
      <c r="M121" s="168">
        <f>29/50</f>
        <v>0.57999999999999996</v>
      </c>
      <c r="N121"/>
      <c r="Q121"/>
      <c r="S121" s="252"/>
    </row>
    <row r="122" spans="2:19" s="202" customFormat="1" x14ac:dyDescent="0.25">
      <c r="B122" s="350"/>
      <c r="C122" s="201" t="s">
        <v>34</v>
      </c>
      <c r="D122" s="165">
        <v>59</v>
      </c>
      <c r="E122" s="171">
        <v>1</v>
      </c>
      <c r="F122" s="170">
        <v>0</v>
      </c>
      <c r="G122" s="172">
        <v>1.3</v>
      </c>
      <c r="H122" s="173">
        <v>0</v>
      </c>
      <c r="I122" s="174">
        <v>9.1</v>
      </c>
      <c r="J122" s="175">
        <v>10</v>
      </c>
      <c r="K122" s="172">
        <v>14.9</v>
      </c>
      <c r="L122" s="175">
        <v>14</v>
      </c>
      <c r="M122" s="168">
        <f>36/85</f>
        <v>0.42352941176470588</v>
      </c>
      <c r="N122" s="191"/>
      <c r="Q122"/>
      <c r="S122" s="252"/>
    </row>
    <row r="123" spans="2:19" s="202" customFormat="1" x14ac:dyDescent="0.25">
      <c r="B123" s="350"/>
      <c r="C123" s="201" t="s">
        <v>35</v>
      </c>
      <c r="D123" s="165">
        <v>33</v>
      </c>
      <c r="E123" s="171">
        <v>1.3</v>
      </c>
      <c r="F123" s="170">
        <v>0</v>
      </c>
      <c r="G123" s="172">
        <v>1.5</v>
      </c>
      <c r="H123" s="173">
        <v>0</v>
      </c>
      <c r="I123" s="174">
        <v>11</v>
      </c>
      <c r="J123" s="175">
        <v>9</v>
      </c>
      <c r="K123" s="172">
        <v>12.6</v>
      </c>
      <c r="L123" s="203">
        <v>12</v>
      </c>
      <c r="M123" s="168">
        <f>36/62</f>
        <v>0.58064516129032262</v>
      </c>
      <c r="N123" s="191"/>
      <c r="Q123"/>
      <c r="S123" s="252"/>
    </row>
    <row r="124" spans="2:19" s="202" customFormat="1" x14ac:dyDescent="0.25">
      <c r="B124" s="350"/>
      <c r="C124" s="201" t="s">
        <v>36</v>
      </c>
      <c r="D124" s="165">
        <v>62</v>
      </c>
      <c r="E124" s="171">
        <v>0.6</v>
      </c>
      <c r="F124" s="170">
        <v>0</v>
      </c>
      <c r="G124" s="172">
        <v>0.9</v>
      </c>
      <c r="H124" s="173">
        <v>0</v>
      </c>
      <c r="I124" s="174">
        <v>7.3</v>
      </c>
      <c r="J124" s="175">
        <v>9</v>
      </c>
      <c r="K124" s="172">
        <v>10.199999999999999</v>
      </c>
      <c r="L124" s="203">
        <v>10</v>
      </c>
      <c r="M124" s="168">
        <f>47/73</f>
        <v>0.64383561643835618</v>
      </c>
      <c r="N124" s="191"/>
      <c r="Q124"/>
      <c r="S124" s="252"/>
    </row>
    <row r="125" spans="2:19" s="202" customFormat="1" x14ac:dyDescent="0.25">
      <c r="B125" s="350"/>
      <c r="C125" s="201" t="s">
        <v>37</v>
      </c>
      <c r="D125" s="165">
        <v>58</v>
      </c>
      <c r="E125" s="171">
        <v>1</v>
      </c>
      <c r="F125" s="170">
        <v>0</v>
      </c>
      <c r="G125" s="172">
        <v>1</v>
      </c>
      <c r="H125" s="173">
        <v>0</v>
      </c>
      <c r="I125" s="174">
        <v>6.6</v>
      </c>
      <c r="J125" s="175">
        <v>5.5</v>
      </c>
      <c r="K125" s="172">
        <v>11.5</v>
      </c>
      <c r="L125" s="203">
        <v>10.5</v>
      </c>
      <c r="M125" s="168">
        <f>33/80</f>
        <v>0.41249999999999998</v>
      </c>
      <c r="N125" s="191"/>
      <c r="Q125"/>
      <c r="S125" s="252"/>
    </row>
    <row r="126" spans="2:19" s="202" customFormat="1" x14ac:dyDescent="0.25">
      <c r="B126" s="350"/>
      <c r="C126" s="201" t="s">
        <v>38</v>
      </c>
      <c r="D126" s="165">
        <v>52</v>
      </c>
      <c r="E126" s="171">
        <v>1.1000000000000001</v>
      </c>
      <c r="F126" s="170">
        <v>0</v>
      </c>
      <c r="G126" s="172">
        <v>1.7</v>
      </c>
      <c r="H126" s="173">
        <v>1</v>
      </c>
      <c r="I126" s="174">
        <v>9.3000000000000007</v>
      </c>
      <c r="J126" s="175">
        <v>6</v>
      </c>
      <c r="K126" s="172">
        <v>14</v>
      </c>
      <c r="L126" s="175">
        <v>14</v>
      </c>
      <c r="M126" s="168">
        <f>22/68</f>
        <v>0.3235294117647059</v>
      </c>
      <c r="N126" s="191"/>
    </row>
    <row r="127" spans="2:19" s="202" customFormat="1" x14ac:dyDescent="0.25">
      <c r="B127" s="350"/>
      <c r="C127" s="84" t="s">
        <v>39</v>
      </c>
      <c r="D127" s="85">
        <v>60</v>
      </c>
      <c r="E127" s="86">
        <v>0.6</v>
      </c>
      <c r="F127" s="87">
        <v>0</v>
      </c>
      <c r="G127" s="88">
        <v>0.9</v>
      </c>
      <c r="H127" s="89">
        <v>0</v>
      </c>
      <c r="I127" s="90">
        <v>6</v>
      </c>
      <c r="J127" s="91">
        <v>4</v>
      </c>
      <c r="K127" s="88">
        <v>11.4</v>
      </c>
      <c r="L127" s="91">
        <v>10</v>
      </c>
      <c r="M127" s="92">
        <f>49/73</f>
        <v>0.67123287671232879</v>
      </c>
      <c r="N127" s="191"/>
    </row>
    <row r="128" spans="2:19" s="202" customFormat="1" ht="15.75" thickBot="1" x14ac:dyDescent="0.3">
      <c r="B128" s="351"/>
      <c r="C128" s="268" t="s">
        <v>40</v>
      </c>
      <c r="D128" s="269">
        <v>46</v>
      </c>
      <c r="E128" s="270">
        <v>0.4</v>
      </c>
      <c r="F128" s="271">
        <v>0</v>
      </c>
      <c r="G128" s="272">
        <v>0.6</v>
      </c>
      <c r="H128" s="273">
        <v>0</v>
      </c>
      <c r="I128" s="274">
        <v>7.6</v>
      </c>
      <c r="J128" s="275">
        <v>5.5</v>
      </c>
      <c r="K128" s="272">
        <v>10.7</v>
      </c>
      <c r="L128" s="275">
        <v>9</v>
      </c>
      <c r="M128" s="276">
        <f>41/67</f>
        <v>0.61194029850746268</v>
      </c>
      <c r="N128" s="191"/>
    </row>
    <row r="129" spans="2:18" s="74" customFormat="1" ht="41.25" customHeight="1" x14ac:dyDescent="0.25">
      <c r="B129" s="316" t="s">
        <v>437</v>
      </c>
      <c r="C129" s="316"/>
      <c r="D129" s="316"/>
      <c r="E129" s="316"/>
      <c r="F129" s="316"/>
      <c r="G129" s="316"/>
      <c r="H129" s="316"/>
      <c r="I129" s="316"/>
      <c r="J129" s="316"/>
      <c r="K129" s="316"/>
      <c r="L129" s="316"/>
      <c r="M129" s="316"/>
      <c r="N129"/>
    </row>
    <row r="130" spans="2:18" s="202" customFormat="1" x14ac:dyDescent="0.25">
      <c r="B130" s="176"/>
      <c r="C130" s="177"/>
      <c r="D130" s="178"/>
      <c r="E130" s="179"/>
      <c r="F130" s="179"/>
      <c r="G130" s="179"/>
      <c r="H130" s="179"/>
      <c r="I130" s="179"/>
      <c r="J130" s="179"/>
      <c r="K130" s="179"/>
      <c r="L130" s="179"/>
      <c r="M130" s="180"/>
      <c r="N130" s="191"/>
    </row>
    <row r="131" spans="2:18" s="202" customFormat="1" x14ac:dyDescent="0.25">
      <c r="B131" s="176"/>
      <c r="C131" s="177"/>
      <c r="D131" s="178"/>
      <c r="E131" s="179"/>
      <c r="F131" s="179"/>
      <c r="G131" s="179"/>
      <c r="H131" s="179"/>
      <c r="I131" s="179"/>
      <c r="J131" s="179"/>
      <c r="K131" s="179"/>
      <c r="L131" s="179"/>
      <c r="M131" s="180"/>
      <c r="N131" s="191"/>
    </row>
    <row r="132" spans="2:18" s="202" customFormat="1" ht="15.75" thickBot="1" x14ac:dyDescent="0.3">
      <c r="B132" s="2" t="s">
        <v>41</v>
      </c>
      <c r="C132" s="93"/>
      <c r="D132" s="93"/>
      <c r="E132" s="93"/>
      <c r="F132" s="93"/>
      <c r="G132" s="93"/>
      <c r="H132" s="93"/>
      <c r="I132" s="93"/>
      <c r="J132" s="93"/>
      <c r="K132" s="93"/>
      <c r="L132" s="93"/>
      <c r="M132" s="93"/>
      <c r="N132" s="191"/>
    </row>
    <row r="133" spans="2:18" s="202" customFormat="1" x14ac:dyDescent="0.25">
      <c r="B133" s="317" t="s">
        <v>46</v>
      </c>
      <c r="C133" s="318"/>
      <c r="D133" s="323" t="s">
        <v>4</v>
      </c>
      <c r="E133" s="344" t="s">
        <v>5</v>
      </c>
      <c r="F133" s="344"/>
      <c r="G133" s="344"/>
      <c r="H133" s="344"/>
      <c r="I133" s="344"/>
      <c r="J133" s="344"/>
      <c r="K133" s="344"/>
      <c r="L133" s="326"/>
      <c r="M133" s="328" t="s">
        <v>43</v>
      </c>
      <c r="N133" s="191"/>
    </row>
    <row r="134" spans="2:18" s="202" customFormat="1" ht="27.75" customHeight="1" x14ac:dyDescent="0.25">
      <c r="B134" s="319"/>
      <c r="C134" s="320"/>
      <c r="D134" s="324"/>
      <c r="E134" s="342" t="s">
        <v>7</v>
      </c>
      <c r="F134" s="342"/>
      <c r="G134" s="342" t="s">
        <v>8</v>
      </c>
      <c r="H134" s="342"/>
      <c r="I134" s="342" t="s">
        <v>9</v>
      </c>
      <c r="J134" s="342"/>
      <c r="K134" s="342" t="s">
        <v>10</v>
      </c>
      <c r="L134" s="343"/>
      <c r="M134" s="329"/>
      <c r="N134" s="191"/>
    </row>
    <row r="135" spans="2:18" s="202" customFormat="1" ht="15.75" thickBot="1" x14ac:dyDescent="0.3">
      <c r="B135" s="321"/>
      <c r="C135" s="322"/>
      <c r="D135" s="325"/>
      <c r="E135" s="3" t="s">
        <v>11</v>
      </c>
      <c r="F135" s="4" t="s">
        <v>12</v>
      </c>
      <c r="G135" s="5" t="s">
        <v>11</v>
      </c>
      <c r="H135" s="6" t="s">
        <v>12</v>
      </c>
      <c r="I135" s="5" t="s">
        <v>11</v>
      </c>
      <c r="J135" s="6" t="s">
        <v>12</v>
      </c>
      <c r="K135" s="5" t="s">
        <v>11</v>
      </c>
      <c r="L135" s="7" t="s">
        <v>12</v>
      </c>
      <c r="M135" s="330"/>
      <c r="N135" s="191"/>
    </row>
    <row r="136" spans="2:18" s="74" customFormat="1" ht="15" customHeight="1" x14ac:dyDescent="0.25">
      <c r="B136" s="334" t="s">
        <v>44</v>
      </c>
      <c r="C136" s="204" t="s">
        <v>14</v>
      </c>
      <c r="D136" s="205">
        <v>5</v>
      </c>
      <c r="E136" s="206">
        <v>8.9</v>
      </c>
      <c r="F136" s="207">
        <v>1</v>
      </c>
      <c r="G136" s="208">
        <v>13.9</v>
      </c>
      <c r="H136" s="209">
        <v>5</v>
      </c>
      <c r="I136" s="210">
        <v>47.9</v>
      </c>
      <c r="J136" s="211">
        <v>43</v>
      </c>
      <c r="K136" s="208">
        <v>56.3</v>
      </c>
      <c r="L136" s="211">
        <v>59</v>
      </c>
      <c r="M136" s="212">
        <v>0</v>
      </c>
      <c r="N136"/>
      <c r="P136" s="283"/>
      <c r="R136" s="283"/>
    </row>
    <row r="137" spans="2:18" s="74" customFormat="1" x14ac:dyDescent="0.25">
      <c r="B137" s="335"/>
      <c r="C137" s="213" t="s">
        <v>15</v>
      </c>
      <c r="D137" s="143">
        <v>4</v>
      </c>
      <c r="E137" s="144">
        <v>10.1</v>
      </c>
      <c r="F137" s="145">
        <v>1</v>
      </c>
      <c r="G137" s="146">
        <v>14.2</v>
      </c>
      <c r="H137" s="147">
        <v>5</v>
      </c>
      <c r="I137" s="148">
        <v>65.8</v>
      </c>
      <c r="J137" s="149">
        <v>61</v>
      </c>
      <c r="K137" s="146">
        <v>69.5</v>
      </c>
      <c r="L137" s="149">
        <v>69.5</v>
      </c>
      <c r="M137" s="150">
        <v>0</v>
      </c>
      <c r="N137"/>
      <c r="P137" s="283"/>
      <c r="R137" s="283"/>
    </row>
    <row r="138" spans="2:18" s="74" customFormat="1" x14ac:dyDescent="0.25">
      <c r="B138" s="335"/>
      <c r="C138" s="213" t="s">
        <v>16</v>
      </c>
      <c r="D138" s="143">
        <v>3</v>
      </c>
      <c r="E138" s="144">
        <v>7.7</v>
      </c>
      <c r="F138" s="145">
        <v>1</v>
      </c>
      <c r="G138" s="146">
        <v>11.1</v>
      </c>
      <c r="H138" s="147">
        <v>5</v>
      </c>
      <c r="I138" s="148">
        <v>75.2</v>
      </c>
      <c r="J138" s="149">
        <v>68</v>
      </c>
      <c r="K138" s="146">
        <v>89.9</v>
      </c>
      <c r="L138" s="149">
        <v>102</v>
      </c>
      <c r="M138" s="150">
        <v>0</v>
      </c>
      <c r="N138"/>
      <c r="P138" s="283"/>
      <c r="R138" s="283"/>
    </row>
    <row r="139" spans="2:18" s="74" customFormat="1" x14ac:dyDescent="0.25">
      <c r="B139" s="335"/>
      <c r="C139" s="213" t="s">
        <v>17</v>
      </c>
      <c r="D139" s="143">
        <v>5</v>
      </c>
      <c r="E139" s="144">
        <v>7.5</v>
      </c>
      <c r="F139" s="145">
        <v>1</v>
      </c>
      <c r="G139" s="146">
        <v>11.4</v>
      </c>
      <c r="H139" s="147">
        <v>5</v>
      </c>
      <c r="I139" s="148">
        <v>50.9</v>
      </c>
      <c r="J139" s="149">
        <v>14</v>
      </c>
      <c r="K139" s="146">
        <v>91.8</v>
      </c>
      <c r="L139" s="149">
        <v>81</v>
      </c>
      <c r="M139" s="150">
        <v>0</v>
      </c>
      <c r="N139"/>
      <c r="P139" s="283"/>
      <c r="R139" s="283"/>
    </row>
    <row r="140" spans="2:18" s="74" customFormat="1" x14ac:dyDescent="0.25">
      <c r="B140" s="335"/>
      <c r="C140" s="213" t="s">
        <v>18</v>
      </c>
      <c r="D140" s="143">
        <v>3</v>
      </c>
      <c r="E140" s="144">
        <v>10.199999999999999</v>
      </c>
      <c r="F140" s="145">
        <v>1</v>
      </c>
      <c r="G140" s="146">
        <v>19.600000000000001</v>
      </c>
      <c r="H140" s="147">
        <v>5</v>
      </c>
      <c r="I140" s="148">
        <v>44.5</v>
      </c>
      <c r="J140" s="149">
        <v>31</v>
      </c>
      <c r="K140" s="146">
        <v>78.2</v>
      </c>
      <c r="L140" s="149">
        <v>80</v>
      </c>
      <c r="M140" s="150">
        <v>0</v>
      </c>
      <c r="N140"/>
      <c r="P140" s="283"/>
      <c r="R140" s="283"/>
    </row>
    <row r="141" spans="2:18" s="74" customFormat="1" x14ac:dyDescent="0.25">
      <c r="B141" s="335"/>
      <c r="C141" s="213" t="s">
        <v>19</v>
      </c>
      <c r="D141" s="143">
        <v>8</v>
      </c>
      <c r="E141" s="144">
        <v>6.7</v>
      </c>
      <c r="F141" s="145">
        <v>1</v>
      </c>
      <c r="G141" s="146">
        <v>10.199999999999999</v>
      </c>
      <c r="H141" s="147">
        <v>4</v>
      </c>
      <c r="I141" s="148">
        <v>42.6</v>
      </c>
      <c r="J141" s="149">
        <v>47</v>
      </c>
      <c r="K141" s="146">
        <v>32</v>
      </c>
      <c r="L141" s="149">
        <v>32</v>
      </c>
      <c r="M141" s="150">
        <v>0</v>
      </c>
      <c r="N141"/>
      <c r="P141" s="283"/>
      <c r="R141" s="283"/>
    </row>
    <row r="142" spans="2:18" s="74" customFormat="1" x14ac:dyDescent="0.25">
      <c r="B142" s="335"/>
      <c r="C142" s="213" t="s">
        <v>20</v>
      </c>
      <c r="D142" s="143">
        <v>7</v>
      </c>
      <c r="E142" s="144">
        <v>2</v>
      </c>
      <c r="F142" s="145">
        <v>1</v>
      </c>
      <c r="G142" s="146">
        <v>7.9</v>
      </c>
      <c r="H142" s="147">
        <v>6</v>
      </c>
      <c r="I142" s="148">
        <v>28.9</v>
      </c>
      <c r="J142" s="149">
        <v>16</v>
      </c>
      <c r="K142" s="146">
        <v>61.1</v>
      </c>
      <c r="L142" s="149">
        <v>70</v>
      </c>
      <c r="M142" s="150">
        <v>0</v>
      </c>
      <c r="N142"/>
      <c r="P142" s="283"/>
      <c r="R142" s="283"/>
    </row>
    <row r="143" spans="2:18" s="74" customFormat="1" x14ac:dyDescent="0.25">
      <c r="B143" s="335"/>
      <c r="C143" s="213" t="s">
        <v>21</v>
      </c>
      <c r="D143" s="143">
        <v>6</v>
      </c>
      <c r="E143" s="144">
        <v>2.8</v>
      </c>
      <c r="F143" s="145">
        <v>0</v>
      </c>
      <c r="G143" s="146">
        <v>9.6</v>
      </c>
      <c r="H143" s="147">
        <v>7</v>
      </c>
      <c r="I143" s="148">
        <v>44.2</v>
      </c>
      <c r="J143" s="149">
        <v>46</v>
      </c>
      <c r="K143" s="146">
        <v>49</v>
      </c>
      <c r="L143" s="214">
        <v>49</v>
      </c>
      <c r="M143" s="150">
        <v>0</v>
      </c>
      <c r="N143"/>
      <c r="P143" s="283"/>
      <c r="R143" s="283"/>
    </row>
    <row r="144" spans="2:18" s="74" customFormat="1" x14ac:dyDescent="0.25">
      <c r="B144" s="335"/>
      <c r="C144" s="213" t="s">
        <v>22</v>
      </c>
      <c r="D144" s="143">
        <v>11</v>
      </c>
      <c r="E144" s="144">
        <v>2.4</v>
      </c>
      <c r="F144" s="145">
        <v>1</v>
      </c>
      <c r="G144" s="146">
        <v>4.2</v>
      </c>
      <c r="H144" s="147">
        <v>2</v>
      </c>
      <c r="I144" s="148">
        <v>21.1</v>
      </c>
      <c r="J144" s="149">
        <v>20.5</v>
      </c>
      <c r="K144" s="146">
        <v>83.6</v>
      </c>
      <c r="L144" s="149">
        <v>84</v>
      </c>
      <c r="M144" s="150">
        <v>0</v>
      </c>
      <c r="N144"/>
      <c r="P144" s="283"/>
      <c r="R144" s="283"/>
    </row>
    <row r="145" spans="2:18" s="74" customFormat="1" x14ac:dyDescent="0.25">
      <c r="B145" s="335"/>
      <c r="C145" s="142" t="s">
        <v>23</v>
      </c>
      <c r="D145" s="143">
        <v>4</v>
      </c>
      <c r="E145" s="144">
        <v>5.4</v>
      </c>
      <c r="F145" s="145">
        <v>1</v>
      </c>
      <c r="G145" s="146">
        <v>8.9</v>
      </c>
      <c r="H145" s="147">
        <v>2</v>
      </c>
      <c r="I145" s="148">
        <v>30.9</v>
      </c>
      <c r="J145" s="149">
        <v>31</v>
      </c>
      <c r="K145" s="146">
        <v>52.9</v>
      </c>
      <c r="L145" s="149">
        <v>51</v>
      </c>
      <c r="M145" s="150">
        <v>0</v>
      </c>
      <c r="N145"/>
      <c r="P145" s="283"/>
      <c r="R145" s="283"/>
    </row>
    <row r="146" spans="2:18" s="74" customFormat="1" x14ac:dyDescent="0.25">
      <c r="B146" s="335"/>
      <c r="C146" s="213" t="s">
        <v>24</v>
      </c>
      <c r="D146" s="143">
        <v>3</v>
      </c>
      <c r="E146" s="144">
        <v>12.9</v>
      </c>
      <c r="F146" s="145">
        <v>1</v>
      </c>
      <c r="G146" s="146">
        <v>16.3</v>
      </c>
      <c r="H146" s="147">
        <v>2</v>
      </c>
      <c r="I146" s="148">
        <v>47.5</v>
      </c>
      <c r="J146" s="149">
        <v>31</v>
      </c>
      <c r="K146" s="146">
        <v>50.9</v>
      </c>
      <c r="L146" s="149">
        <v>56</v>
      </c>
      <c r="M146" s="150">
        <v>0</v>
      </c>
      <c r="N146"/>
      <c r="P146" s="283"/>
      <c r="R146" s="283"/>
    </row>
    <row r="147" spans="2:18" s="74" customFormat="1" x14ac:dyDescent="0.25">
      <c r="B147" s="335"/>
      <c r="C147" s="213" t="s">
        <v>25</v>
      </c>
      <c r="D147" s="143">
        <v>5</v>
      </c>
      <c r="E147" s="144">
        <v>15.5</v>
      </c>
      <c r="F147" s="145">
        <v>1</v>
      </c>
      <c r="G147" s="146">
        <v>16.3</v>
      </c>
      <c r="H147" s="147">
        <v>1</v>
      </c>
      <c r="I147" s="148">
        <v>19.2</v>
      </c>
      <c r="J147" s="149">
        <v>15.5</v>
      </c>
      <c r="K147" s="146">
        <v>69.2</v>
      </c>
      <c r="L147" s="149">
        <v>45</v>
      </c>
      <c r="M147" s="150">
        <v>0</v>
      </c>
      <c r="N147"/>
      <c r="P147" s="283"/>
      <c r="R147" s="283"/>
    </row>
    <row r="148" spans="2:18" s="74" customFormat="1" x14ac:dyDescent="0.25">
      <c r="B148" s="335"/>
      <c r="C148" s="213" t="s">
        <v>26</v>
      </c>
      <c r="D148" s="143">
        <v>2</v>
      </c>
      <c r="E148" s="144">
        <v>4.9000000000000004</v>
      </c>
      <c r="F148" s="145">
        <v>0.5</v>
      </c>
      <c r="G148" s="146">
        <v>5.6</v>
      </c>
      <c r="H148" s="147">
        <v>1</v>
      </c>
      <c r="I148" s="148">
        <v>7.5</v>
      </c>
      <c r="J148" s="149">
        <v>7.5</v>
      </c>
      <c r="K148" s="146">
        <v>44</v>
      </c>
      <c r="L148" s="149">
        <v>39</v>
      </c>
      <c r="M148" s="150">
        <v>0</v>
      </c>
      <c r="N148"/>
      <c r="P148" s="283"/>
      <c r="R148" s="283"/>
    </row>
    <row r="149" spans="2:18" s="74" customFormat="1" x14ac:dyDescent="0.25">
      <c r="B149" s="335"/>
      <c r="C149" s="213" t="s">
        <v>27</v>
      </c>
      <c r="D149" s="143">
        <v>4</v>
      </c>
      <c r="E149" s="144">
        <v>0.3</v>
      </c>
      <c r="F149" s="145">
        <v>0</v>
      </c>
      <c r="G149" s="146">
        <v>0.3</v>
      </c>
      <c r="H149" s="147">
        <v>0</v>
      </c>
      <c r="I149" s="148">
        <v>0</v>
      </c>
      <c r="J149" s="149">
        <v>0</v>
      </c>
      <c r="K149" s="146">
        <v>12.5</v>
      </c>
      <c r="L149" s="149">
        <v>11.5</v>
      </c>
      <c r="M149" s="150">
        <v>0.5</v>
      </c>
      <c r="N149"/>
      <c r="P149" s="283"/>
      <c r="R149" s="283"/>
    </row>
    <row r="150" spans="2:18" s="74" customFormat="1" x14ac:dyDescent="0.25">
      <c r="B150" s="335"/>
      <c r="C150" s="213" t="s">
        <v>28</v>
      </c>
      <c r="D150" s="143">
        <v>9</v>
      </c>
      <c r="E150" s="144">
        <v>2.5</v>
      </c>
      <c r="F150" s="145">
        <v>0</v>
      </c>
      <c r="G150" s="146">
        <v>2.5</v>
      </c>
      <c r="H150" s="147">
        <v>0</v>
      </c>
      <c r="I150" s="148">
        <v>10</v>
      </c>
      <c r="J150" s="149">
        <v>9</v>
      </c>
      <c r="K150" s="146">
        <v>11.4</v>
      </c>
      <c r="L150" s="149">
        <v>11</v>
      </c>
      <c r="M150" s="150">
        <v>0.125</v>
      </c>
      <c r="N150"/>
      <c r="P150" s="283"/>
      <c r="R150" s="283"/>
    </row>
    <row r="151" spans="2:18" x14ac:dyDescent="0.25">
      <c r="B151" s="335"/>
      <c r="C151" s="213" t="s">
        <v>31</v>
      </c>
      <c r="D151" s="143">
        <v>3</v>
      </c>
      <c r="E151" s="144">
        <v>3.1</v>
      </c>
      <c r="F151" s="145">
        <v>1</v>
      </c>
      <c r="G151" s="146">
        <v>3.5</v>
      </c>
      <c r="H151" s="147">
        <v>1</v>
      </c>
      <c r="I151" s="148">
        <v>4</v>
      </c>
      <c r="J151" s="149">
        <v>4</v>
      </c>
      <c r="K151" s="146">
        <v>20.2</v>
      </c>
      <c r="L151" s="149">
        <v>20.5</v>
      </c>
      <c r="M151" s="150">
        <f>1/7</f>
        <v>0.14285714285714285</v>
      </c>
      <c r="P151" s="252"/>
      <c r="R151" s="283"/>
    </row>
    <row r="152" spans="2:18" x14ac:dyDescent="0.25">
      <c r="B152" s="335"/>
      <c r="C152" s="213" t="s">
        <v>32</v>
      </c>
      <c r="D152" s="143">
        <v>12</v>
      </c>
      <c r="E152" s="144">
        <v>1.2</v>
      </c>
      <c r="F152" s="145">
        <v>0</v>
      </c>
      <c r="G152" s="146">
        <v>1.3</v>
      </c>
      <c r="H152" s="147">
        <v>0</v>
      </c>
      <c r="I152" s="148">
        <v>1.3</v>
      </c>
      <c r="J152" s="149">
        <v>1</v>
      </c>
      <c r="K152" s="146">
        <v>4.9000000000000004</v>
      </c>
      <c r="L152" s="149">
        <v>6</v>
      </c>
      <c r="M152" s="150">
        <f>10/10</f>
        <v>1</v>
      </c>
      <c r="P152" s="252"/>
      <c r="R152" s="283"/>
    </row>
    <row r="153" spans="2:18" x14ac:dyDescent="0.25">
      <c r="B153" s="335"/>
      <c r="C153" s="213" t="s">
        <v>33</v>
      </c>
      <c r="D153" s="143">
        <v>10</v>
      </c>
      <c r="E153" s="144">
        <v>1.6</v>
      </c>
      <c r="F153" s="145">
        <v>0.5</v>
      </c>
      <c r="G153" s="146">
        <v>1.6</v>
      </c>
      <c r="H153" s="147">
        <v>1</v>
      </c>
      <c r="I153" s="148">
        <v>3</v>
      </c>
      <c r="J153" s="149">
        <v>3</v>
      </c>
      <c r="K153" s="146">
        <v>6.5</v>
      </c>
      <c r="L153" s="149">
        <v>6</v>
      </c>
      <c r="M153" s="150">
        <f>11/15</f>
        <v>0.73333333333333328</v>
      </c>
      <c r="P153" s="252"/>
      <c r="R153" s="283"/>
    </row>
    <row r="154" spans="2:18" x14ac:dyDescent="0.25">
      <c r="B154" s="335"/>
      <c r="C154" s="213" t="s">
        <v>34</v>
      </c>
      <c r="D154" s="143">
        <v>12</v>
      </c>
      <c r="E154" s="144">
        <v>0.7</v>
      </c>
      <c r="F154" s="145">
        <v>0</v>
      </c>
      <c r="G154" s="146">
        <v>0.8</v>
      </c>
      <c r="H154" s="147">
        <v>0</v>
      </c>
      <c r="I154" s="148">
        <v>4.3</v>
      </c>
      <c r="J154" s="149">
        <v>4</v>
      </c>
      <c r="K154" s="146">
        <v>5.6</v>
      </c>
      <c r="L154" s="149">
        <v>6</v>
      </c>
      <c r="M154" s="150">
        <f>9/13</f>
        <v>0.69230769230769229</v>
      </c>
      <c r="P154" s="252"/>
      <c r="R154" s="283"/>
    </row>
    <row r="155" spans="2:18" x14ac:dyDescent="0.25">
      <c r="B155" s="335"/>
      <c r="C155" s="213" t="s">
        <v>35</v>
      </c>
      <c r="D155" s="143">
        <v>7</v>
      </c>
      <c r="E155" s="144">
        <v>2</v>
      </c>
      <c r="F155" s="145">
        <v>0</v>
      </c>
      <c r="G155" s="146">
        <v>1</v>
      </c>
      <c r="H155" s="147">
        <v>0</v>
      </c>
      <c r="I155" s="148">
        <v>4.5</v>
      </c>
      <c r="J155" s="149">
        <v>4.5</v>
      </c>
      <c r="K155" s="146">
        <v>8.1</v>
      </c>
      <c r="L155" s="149">
        <v>6.5</v>
      </c>
      <c r="M155" s="150">
        <f>6/10</f>
        <v>0.6</v>
      </c>
      <c r="P155" s="252"/>
      <c r="R155" s="283"/>
    </row>
    <row r="156" spans="2:18" x14ac:dyDescent="0.25">
      <c r="B156" s="335"/>
      <c r="C156" s="213" t="s">
        <v>36</v>
      </c>
      <c r="D156" s="143">
        <v>9</v>
      </c>
      <c r="E156" s="144">
        <v>1.7</v>
      </c>
      <c r="F156" s="145">
        <v>2</v>
      </c>
      <c r="G156" s="146">
        <v>1.3</v>
      </c>
      <c r="H156" s="147">
        <v>1</v>
      </c>
      <c r="I156" s="148">
        <v>0</v>
      </c>
      <c r="J156" s="149">
        <v>0</v>
      </c>
      <c r="K156" s="146">
        <v>6.6</v>
      </c>
      <c r="L156" s="149">
        <v>6</v>
      </c>
      <c r="M156" s="150">
        <f>7/11</f>
        <v>0.63636363636363635</v>
      </c>
      <c r="P156" s="252"/>
      <c r="R156" s="283"/>
    </row>
    <row r="157" spans="2:18" x14ac:dyDescent="0.25">
      <c r="B157" s="335"/>
      <c r="C157" s="213" t="s">
        <v>37</v>
      </c>
      <c r="D157" s="143">
        <v>10</v>
      </c>
      <c r="E157" s="144">
        <v>0.4</v>
      </c>
      <c r="F157" s="145">
        <v>0</v>
      </c>
      <c r="G157" s="146">
        <v>0.2</v>
      </c>
      <c r="H157" s="147">
        <v>0</v>
      </c>
      <c r="I157" s="148">
        <v>0.5</v>
      </c>
      <c r="J157" s="149">
        <v>0.5</v>
      </c>
      <c r="K157" s="146">
        <v>6.9</v>
      </c>
      <c r="L157" s="149">
        <v>5.5</v>
      </c>
      <c r="M157" s="150">
        <f>5/10</f>
        <v>0.5</v>
      </c>
    </row>
    <row r="158" spans="2:18" x14ac:dyDescent="0.25">
      <c r="B158" s="335"/>
      <c r="C158" s="213" t="s">
        <v>38</v>
      </c>
      <c r="D158" s="143">
        <v>9</v>
      </c>
      <c r="E158" s="144">
        <v>1.3</v>
      </c>
      <c r="F158" s="145">
        <v>0</v>
      </c>
      <c r="G158" s="146">
        <v>1.9</v>
      </c>
      <c r="H158" s="147">
        <v>1</v>
      </c>
      <c r="I158" s="148">
        <v>0</v>
      </c>
      <c r="J158" s="149">
        <v>0</v>
      </c>
      <c r="K158" s="146">
        <v>5.8</v>
      </c>
      <c r="L158" s="149">
        <v>7</v>
      </c>
      <c r="M158" s="150">
        <f>5/12</f>
        <v>0.41666666666666669</v>
      </c>
    </row>
    <row r="159" spans="2:18" x14ac:dyDescent="0.25">
      <c r="B159" s="335"/>
      <c r="C159" s="151" t="s">
        <v>39</v>
      </c>
      <c r="D159" s="152">
        <v>6</v>
      </c>
      <c r="E159" s="153">
        <v>2</v>
      </c>
      <c r="F159" s="154">
        <v>1</v>
      </c>
      <c r="G159" s="155">
        <v>2.4</v>
      </c>
      <c r="H159" s="156">
        <v>1</v>
      </c>
      <c r="I159" s="157">
        <v>0</v>
      </c>
      <c r="J159" s="158">
        <v>0</v>
      </c>
      <c r="K159" s="155">
        <v>4.8</v>
      </c>
      <c r="L159" s="158">
        <v>5</v>
      </c>
      <c r="M159" s="159">
        <f>5/6</f>
        <v>0.83333333333333337</v>
      </c>
    </row>
    <row r="160" spans="2:18" ht="15.75" thickBot="1" x14ac:dyDescent="0.3">
      <c r="B160" s="336"/>
      <c r="C160" s="268" t="s">
        <v>40</v>
      </c>
      <c r="D160" s="269">
        <v>10</v>
      </c>
      <c r="E160" s="270">
        <v>1.1000000000000001</v>
      </c>
      <c r="F160" s="271">
        <v>0</v>
      </c>
      <c r="G160" s="272">
        <v>1.5</v>
      </c>
      <c r="H160" s="273">
        <v>1</v>
      </c>
      <c r="I160" s="274">
        <v>0</v>
      </c>
      <c r="J160" s="275">
        <v>0</v>
      </c>
      <c r="K160" s="272">
        <v>5.2</v>
      </c>
      <c r="L160" s="275">
        <v>6</v>
      </c>
      <c r="M160" s="276">
        <f>9/11</f>
        <v>0.81818181818181823</v>
      </c>
    </row>
    <row r="161" spans="2:17" ht="15" customHeight="1" x14ac:dyDescent="0.25">
      <c r="B161" s="337" t="s">
        <v>45</v>
      </c>
      <c r="C161" s="215" t="s">
        <v>14</v>
      </c>
      <c r="D161" s="216">
        <v>7</v>
      </c>
      <c r="E161" s="217">
        <v>6.8</v>
      </c>
      <c r="F161" s="218">
        <v>1</v>
      </c>
      <c r="G161" s="219">
        <v>8.1</v>
      </c>
      <c r="H161" s="220">
        <v>1</v>
      </c>
      <c r="I161" s="221">
        <v>25.3</v>
      </c>
      <c r="J161" s="222">
        <v>22</v>
      </c>
      <c r="K161" s="219">
        <v>0</v>
      </c>
      <c r="L161" s="222">
        <v>0</v>
      </c>
      <c r="M161" s="223">
        <v>1</v>
      </c>
      <c r="O161" s="252"/>
      <c r="Q161" s="252"/>
    </row>
    <row r="162" spans="2:17" x14ac:dyDescent="0.25">
      <c r="B162" s="338"/>
      <c r="C162" s="201" t="s">
        <v>15</v>
      </c>
      <c r="D162" s="165">
        <v>1</v>
      </c>
      <c r="E162" s="171">
        <v>6.3</v>
      </c>
      <c r="F162" s="170">
        <v>1</v>
      </c>
      <c r="G162" s="172">
        <v>7.9</v>
      </c>
      <c r="H162" s="173">
        <v>2</v>
      </c>
      <c r="I162" s="174">
        <v>35</v>
      </c>
      <c r="J162" s="175">
        <v>41</v>
      </c>
      <c r="K162" s="172">
        <v>54.7</v>
      </c>
      <c r="L162" s="175">
        <v>62</v>
      </c>
      <c r="M162" s="168">
        <v>0</v>
      </c>
      <c r="O162" s="252"/>
      <c r="Q162" s="252"/>
    </row>
    <row r="163" spans="2:17" x14ac:dyDescent="0.25">
      <c r="B163" s="338"/>
      <c r="C163" s="201" t="s">
        <v>16</v>
      </c>
      <c r="D163" s="165">
        <v>4</v>
      </c>
      <c r="E163" s="171">
        <v>0.6</v>
      </c>
      <c r="F163" s="170">
        <v>1</v>
      </c>
      <c r="G163" s="172">
        <v>1.8</v>
      </c>
      <c r="H163" s="173">
        <v>1</v>
      </c>
      <c r="I163" s="174">
        <v>45.3</v>
      </c>
      <c r="J163" s="175">
        <v>39</v>
      </c>
      <c r="K163" s="172">
        <v>46</v>
      </c>
      <c r="L163" s="175">
        <v>56</v>
      </c>
      <c r="M163" s="168">
        <v>0.2</v>
      </c>
      <c r="O163" s="252"/>
      <c r="Q163" s="252"/>
    </row>
    <row r="164" spans="2:17" x14ac:dyDescent="0.25">
      <c r="B164" s="338"/>
      <c r="C164" s="201" t="s">
        <v>17</v>
      </c>
      <c r="D164" s="165">
        <v>11</v>
      </c>
      <c r="E164" s="171">
        <v>1.3</v>
      </c>
      <c r="F164" s="170">
        <v>0</v>
      </c>
      <c r="G164" s="172">
        <v>4.5</v>
      </c>
      <c r="H164" s="173">
        <v>2</v>
      </c>
      <c r="I164" s="174">
        <v>16.2</v>
      </c>
      <c r="J164" s="175">
        <v>11</v>
      </c>
      <c r="K164" s="172">
        <v>45.3</v>
      </c>
      <c r="L164" s="175">
        <v>56</v>
      </c>
      <c r="M164" s="168">
        <v>0.33333333333333331</v>
      </c>
      <c r="O164" s="252"/>
      <c r="Q164" s="252"/>
    </row>
    <row r="165" spans="2:17" x14ac:dyDescent="0.25">
      <c r="B165" s="338"/>
      <c r="C165" s="201" t="s">
        <v>18</v>
      </c>
      <c r="D165" s="165">
        <v>11</v>
      </c>
      <c r="E165" s="171">
        <v>1.6</v>
      </c>
      <c r="F165" s="170">
        <v>0</v>
      </c>
      <c r="G165" s="172">
        <v>5.7</v>
      </c>
      <c r="H165" s="173">
        <v>3</v>
      </c>
      <c r="I165" s="174">
        <v>26.4</v>
      </c>
      <c r="J165" s="175">
        <v>27</v>
      </c>
      <c r="K165" s="172">
        <v>35.5</v>
      </c>
      <c r="L165" s="175">
        <v>35.5</v>
      </c>
      <c r="M165" s="168">
        <v>0.5</v>
      </c>
      <c r="O165" s="252"/>
      <c r="Q165" s="252"/>
    </row>
    <row r="166" spans="2:17" x14ac:dyDescent="0.25">
      <c r="B166" s="338"/>
      <c r="C166" s="201" t="s">
        <v>19</v>
      </c>
      <c r="D166" s="165">
        <v>17</v>
      </c>
      <c r="E166" s="171">
        <v>1.5</v>
      </c>
      <c r="F166" s="170">
        <v>0</v>
      </c>
      <c r="G166" s="172">
        <v>4.5999999999999996</v>
      </c>
      <c r="H166" s="173">
        <v>1</v>
      </c>
      <c r="I166" s="174">
        <v>37.200000000000003</v>
      </c>
      <c r="J166" s="175">
        <v>35</v>
      </c>
      <c r="K166" s="172">
        <v>20.399999999999999</v>
      </c>
      <c r="L166" s="175">
        <v>1</v>
      </c>
      <c r="M166" s="168">
        <v>0.5714285714285714</v>
      </c>
      <c r="O166" s="252"/>
      <c r="Q166" s="252"/>
    </row>
    <row r="167" spans="2:17" x14ac:dyDescent="0.25">
      <c r="B167" s="338"/>
      <c r="C167" s="201" t="s">
        <v>20</v>
      </c>
      <c r="D167" s="165">
        <v>6</v>
      </c>
      <c r="E167" s="171">
        <v>3.2</v>
      </c>
      <c r="F167" s="170">
        <v>0</v>
      </c>
      <c r="G167" s="172">
        <v>6.4</v>
      </c>
      <c r="H167" s="173">
        <v>4</v>
      </c>
      <c r="I167" s="174">
        <v>45.6</v>
      </c>
      <c r="J167" s="175">
        <v>37</v>
      </c>
      <c r="K167" s="172">
        <v>87.4</v>
      </c>
      <c r="L167" s="175">
        <v>93</v>
      </c>
      <c r="M167" s="168">
        <v>0</v>
      </c>
      <c r="O167" s="252"/>
      <c r="Q167" s="252"/>
    </row>
    <row r="168" spans="2:17" x14ac:dyDescent="0.25">
      <c r="B168" s="338"/>
      <c r="C168" s="201" t="s">
        <v>21</v>
      </c>
      <c r="D168" s="165">
        <v>10</v>
      </c>
      <c r="E168" s="171">
        <v>2.4</v>
      </c>
      <c r="F168" s="170">
        <v>0</v>
      </c>
      <c r="G168" s="172">
        <v>4.0999999999999996</v>
      </c>
      <c r="H168" s="173">
        <v>2</v>
      </c>
      <c r="I168" s="174">
        <v>51.7</v>
      </c>
      <c r="J168" s="175">
        <v>48</v>
      </c>
      <c r="K168" s="172">
        <v>90.8</v>
      </c>
      <c r="L168" s="175">
        <v>92</v>
      </c>
      <c r="M168" s="168">
        <v>0</v>
      </c>
      <c r="O168" s="252"/>
      <c r="Q168" s="252"/>
    </row>
    <row r="169" spans="2:17" x14ac:dyDescent="0.25">
      <c r="B169" s="338"/>
      <c r="C169" s="201" t="s">
        <v>22</v>
      </c>
      <c r="D169" s="165">
        <v>6</v>
      </c>
      <c r="E169" s="171">
        <v>3.8</v>
      </c>
      <c r="F169" s="170">
        <v>0</v>
      </c>
      <c r="G169" s="172">
        <v>4.2</v>
      </c>
      <c r="H169" s="173">
        <v>0.5</v>
      </c>
      <c r="I169" s="174">
        <v>26.3</v>
      </c>
      <c r="J169" s="175">
        <v>20</v>
      </c>
      <c r="K169" s="172">
        <v>84.7</v>
      </c>
      <c r="L169" s="175">
        <v>86.5</v>
      </c>
      <c r="M169" s="168">
        <v>0</v>
      </c>
      <c r="O169" s="252"/>
      <c r="Q169" s="252"/>
    </row>
    <row r="170" spans="2:17" x14ac:dyDescent="0.25">
      <c r="B170" s="338"/>
      <c r="C170" s="224" t="s">
        <v>23</v>
      </c>
      <c r="D170" s="165">
        <v>15</v>
      </c>
      <c r="E170" s="171">
        <v>2.2999999999999998</v>
      </c>
      <c r="F170" s="170">
        <v>0</v>
      </c>
      <c r="G170" s="172">
        <v>2.7</v>
      </c>
      <c r="H170" s="173">
        <v>0</v>
      </c>
      <c r="I170" s="174">
        <v>31.1</v>
      </c>
      <c r="J170" s="175">
        <v>19</v>
      </c>
      <c r="K170" s="172">
        <v>53.8</v>
      </c>
      <c r="L170" s="175">
        <v>58</v>
      </c>
      <c r="M170" s="168">
        <v>0.25</v>
      </c>
      <c r="O170" s="252"/>
      <c r="Q170" s="252"/>
    </row>
    <row r="171" spans="2:17" x14ac:dyDescent="0.25">
      <c r="B171" s="338"/>
      <c r="C171" s="201" t="s">
        <v>24</v>
      </c>
      <c r="D171" s="165">
        <v>16</v>
      </c>
      <c r="E171" s="171">
        <v>2</v>
      </c>
      <c r="F171" s="170">
        <v>0</v>
      </c>
      <c r="G171" s="172">
        <v>2.2999999999999998</v>
      </c>
      <c r="H171" s="173">
        <v>0</v>
      </c>
      <c r="I171" s="174">
        <v>24.2</v>
      </c>
      <c r="J171" s="175">
        <v>24</v>
      </c>
      <c r="K171" s="172">
        <v>55.8</v>
      </c>
      <c r="L171" s="175">
        <v>43.5</v>
      </c>
      <c r="M171" s="168">
        <v>0</v>
      </c>
      <c r="O171" s="252"/>
      <c r="Q171" s="252"/>
    </row>
    <row r="172" spans="2:17" x14ac:dyDescent="0.25">
      <c r="B172" s="338"/>
      <c r="C172" s="201" t="s">
        <v>25</v>
      </c>
      <c r="D172" s="165">
        <v>18</v>
      </c>
      <c r="E172" s="171">
        <v>1.1000000000000001</v>
      </c>
      <c r="F172" s="169">
        <v>0</v>
      </c>
      <c r="G172" s="170">
        <v>1.1000000000000001</v>
      </c>
      <c r="H172" s="173">
        <v>0</v>
      </c>
      <c r="I172" s="167">
        <v>27.7</v>
      </c>
      <c r="J172" s="173">
        <v>23</v>
      </c>
      <c r="K172" s="170">
        <v>45.2</v>
      </c>
      <c r="L172" s="203">
        <v>46.5</v>
      </c>
      <c r="M172" s="168">
        <v>0</v>
      </c>
      <c r="O172" s="252"/>
      <c r="Q172" s="252"/>
    </row>
    <row r="173" spans="2:17" x14ac:dyDescent="0.25">
      <c r="B173" s="338"/>
      <c r="C173" s="201" t="s">
        <v>26</v>
      </c>
      <c r="D173" s="165">
        <v>13</v>
      </c>
      <c r="E173" s="171">
        <v>1.5</v>
      </c>
      <c r="F173" s="169">
        <v>0</v>
      </c>
      <c r="G173" s="170">
        <v>1.7</v>
      </c>
      <c r="H173" s="173">
        <v>1</v>
      </c>
      <c r="I173" s="167">
        <v>16.3</v>
      </c>
      <c r="J173" s="173">
        <v>11.5</v>
      </c>
      <c r="K173" s="170">
        <v>30.4</v>
      </c>
      <c r="L173" s="203">
        <v>31</v>
      </c>
      <c r="M173" s="168">
        <v>0</v>
      </c>
      <c r="O173" s="252"/>
      <c r="Q173" s="252"/>
    </row>
    <row r="174" spans="2:17" x14ac:dyDescent="0.25">
      <c r="B174" s="338"/>
      <c r="C174" s="201" t="s">
        <v>27</v>
      </c>
      <c r="D174" s="165">
        <v>19</v>
      </c>
      <c r="E174" s="171">
        <v>1.5</v>
      </c>
      <c r="F174" s="169">
        <v>0</v>
      </c>
      <c r="G174" s="170">
        <v>1.6</v>
      </c>
      <c r="H174" s="173">
        <v>0</v>
      </c>
      <c r="I174" s="167">
        <v>10.199999999999999</v>
      </c>
      <c r="J174" s="173">
        <v>13</v>
      </c>
      <c r="K174" s="170">
        <v>9.9</v>
      </c>
      <c r="L174" s="203">
        <v>7</v>
      </c>
      <c r="M174" s="168">
        <v>0.52631578947368418</v>
      </c>
      <c r="O174" s="252"/>
      <c r="Q174" s="252"/>
    </row>
    <row r="175" spans="2:17" x14ac:dyDescent="0.25">
      <c r="B175" s="338"/>
      <c r="C175" s="201" t="s">
        <v>28</v>
      </c>
      <c r="D175" s="165">
        <v>19</v>
      </c>
      <c r="E175" s="170">
        <v>0.4</v>
      </c>
      <c r="F175" s="166">
        <v>0</v>
      </c>
      <c r="G175" s="166">
        <v>0.4</v>
      </c>
      <c r="H175" s="166">
        <v>0</v>
      </c>
      <c r="I175" s="166">
        <v>7.8</v>
      </c>
      <c r="J175" s="166">
        <v>10</v>
      </c>
      <c r="K175" s="166">
        <v>9.5</v>
      </c>
      <c r="L175" s="170">
        <v>9.5</v>
      </c>
      <c r="M175" s="168">
        <v>0.21739130434782608</v>
      </c>
      <c r="O175" s="252"/>
      <c r="Q175" s="252"/>
    </row>
    <row r="176" spans="2:17" x14ac:dyDescent="0.25">
      <c r="B176" s="338"/>
      <c r="C176" s="201" t="s">
        <v>31</v>
      </c>
      <c r="D176" s="165">
        <v>11</v>
      </c>
      <c r="E176" s="171">
        <v>0.7</v>
      </c>
      <c r="F176" s="170">
        <v>0</v>
      </c>
      <c r="G176" s="172">
        <v>0.7</v>
      </c>
      <c r="H176" s="173">
        <v>0</v>
      </c>
      <c r="I176" s="174">
        <v>2</v>
      </c>
      <c r="J176" s="175">
        <v>2</v>
      </c>
      <c r="K176" s="172">
        <v>7.2</v>
      </c>
      <c r="L176" s="175">
        <v>5</v>
      </c>
      <c r="M176" s="168">
        <f>9/15</f>
        <v>0.6</v>
      </c>
      <c r="O176" s="252"/>
      <c r="Q176" s="252"/>
    </row>
    <row r="177" spans="2:17" x14ac:dyDescent="0.25">
      <c r="B177" s="338"/>
      <c r="C177" s="201" t="s">
        <v>32</v>
      </c>
      <c r="D177" s="165">
        <v>7</v>
      </c>
      <c r="E177" s="171">
        <v>0.4</v>
      </c>
      <c r="F177" s="170">
        <v>0</v>
      </c>
      <c r="G177" s="172">
        <v>0.4</v>
      </c>
      <c r="H177" s="173">
        <v>0</v>
      </c>
      <c r="I177" s="174">
        <v>0</v>
      </c>
      <c r="J177" s="175">
        <v>0</v>
      </c>
      <c r="K177" s="172">
        <v>4.5999999999999996</v>
      </c>
      <c r="L177" s="175">
        <v>5.5</v>
      </c>
      <c r="M177" s="168">
        <f>8/8</f>
        <v>1</v>
      </c>
      <c r="O177" s="252"/>
      <c r="Q177" s="252"/>
    </row>
    <row r="178" spans="2:17" x14ac:dyDescent="0.25">
      <c r="B178" s="338"/>
      <c r="C178" s="201" t="s">
        <v>33</v>
      </c>
      <c r="D178" s="165">
        <v>21</v>
      </c>
      <c r="E178" s="171">
        <v>0.2</v>
      </c>
      <c r="F178" s="170">
        <v>0</v>
      </c>
      <c r="G178" s="172">
        <v>0.2</v>
      </c>
      <c r="H178" s="173">
        <v>0</v>
      </c>
      <c r="I178" s="174">
        <v>1.5</v>
      </c>
      <c r="J178" s="175">
        <v>1.5</v>
      </c>
      <c r="K178" s="172">
        <v>4.0999999999999996</v>
      </c>
      <c r="L178" s="175">
        <v>5</v>
      </c>
      <c r="M178" s="168">
        <f>18/21</f>
        <v>0.8571428571428571</v>
      </c>
      <c r="O178" s="252"/>
      <c r="Q178" s="252"/>
    </row>
    <row r="179" spans="2:17" s="225" customFormat="1" x14ac:dyDescent="0.25">
      <c r="B179" s="338"/>
      <c r="C179" s="201" t="s">
        <v>34</v>
      </c>
      <c r="D179" s="165">
        <v>19</v>
      </c>
      <c r="E179" s="171">
        <v>0.9</v>
      </c>
      <c r="F179" s="170">
        <v>0</v>
      </c>
      <c r="G179" s="172">
        <v>0.9</v>
      </c>
      <c r="H179" s="173">
        <v>0</v>
      </c>
      <c r="I179" s="174">
        <v>4.4000000000000004</v>
      </c>
      <c r="J179" s="175">
        <v>5</v>
      </c>
      <c r="K179" s="172">
        <v>5.5</v>
      </c>
      <c r="L179" s="175">
        <v>5.5</v>
      </c>
      <c r="M179" s="168">
        <f>10/21</f>
        <v>0.47619047619047616</v>
      </c>
      <c r="O179" s="284"/>
      <c r="Q179" s="252"/>
    </row>
    <row r="180" spans="2:17" s="225" customFormat="1" x14ac:dyDescent="0.25">
      <c r="B180" s="338"/>
      <c r="C180" s="201" t="s">
        <v>35</v>
      </c>
      <c r="D180" s="165">
        <v>18</v>
      </c>
      <c r="E180" s="171">
        <v>0.7</v>
      </c>
      <c r="F180" s="170">
        <v>0</v>
      </c>
      <c r="G180" s="172">
        <v>0.7</v>
      </c>
      <c r="H180" s="173">
        <v>0</v>
      </c>
      <c r="I180" s="174">
        <v>13.5</v>
      </c>
      <c r="J180" s="175">
        <v>13.5</v>
      </c>
      <c r="K180" s="172">
        <v>6.3</v>
      </c>
      <c r="L180" s="175">
        <v>7</v>
      </c>
      <c r="M180" s="168">
        <f>11/23</f>
        <v>0.47826086956521741</v>
      </c>
      <c r="O180" s="284"/>
      <c r="Q180" s="252"/>
    </row>
    <row r="181" spans="2:17" s="225" customFormat="1" x14ac:dyDescent="0.25">
      <c r="B181" s="338"/>
      <c r="C181" s="201" t="s">
        <v>36</v>
      </c>
      <c r="D181" s="165">
        <v>12</v>
      </c>
      <c r="E181" s="171">
        <v>0.3</v>
      </c>
      <c r="F181" s="170">
        <v>0</v>
      </c>
      <c r="G181" s="172">
        <v>0.3</v>
      </c>
      <c r="H181" s="173">
        <v>0</v>
      </c>
      <c r="I181" s="174">
        <v>15</v>
      </c>
      <c r="J181" s="175">
        <v>15</v>
      </c>
      <c r="K181" s="172">
        <v>2.7</v>
      </c>
      <c r="L181" s="175">
        <v>2</v>
      </c>
      <c r="M181" s="168">
        <f>12/13</f>
        <v>0.92307692307692313</v>
      </c>
      <c r="O181" s="284"/>
      <c r="Q181" s="252"/>
    </row>
    <row r="182" spans="2:17" s="225" customFormat="1" x14ac:dyDescent="0.25">
      <c r="B182" s="338"/>
      <c r="C182" s="201" t="s">
        <v>37</v>
      </c>
      <c r="D182" s="165">
        <v>19</v>
      </c>
      <c r="E182" s="171">
        <v>1.3</v>
      </c>
      <c r="F182" s="170">
        <v>0</v>
      </c>
      <c r="G182" s="172">
        <v>1.3</v>
      </c>
      <c r="H182" s="173">
        <v>0</v>
      </c>
      <c r="I182" s="174">
        <v>1</v>
      </c>
      <c r="J182" s="175">
        <v>1</v>
      </c>
      <c r="K182" s="172">
        <v>7.5</v>
      </c>
      <c r="L182" s="175">
        <v>7</v>
      </c>
      <c r="M182" s="168">
        <f>13/20</f>
        <v>0.65</v>
      </c>
    </row>
    <row r="183" spans="2:17" s="225" customFormat="1" x14ac:dyDescent="0.25">
      <c r="B183" s="338"/>
      <c r="C183" s="201" t="s">
        <v>38</v>
      </c>
      <c r="D183" s="165">
        <v>22</v>
      </c>
      <c r="E183" s="171">
        <v>0.7</v>
      </c>
      <c r="F183" s="170">
        <v>0</v>
      </c>
      <c r="G183" s="172">
        <v>0.5</v>
      </c>
      <c r="H183" s="173">
        <v>0</v>
      </c>
      <c r="I183" s="174">
        <v>4.3</v>
      </c>
      <c r="J183" s="175">
        <v>6</v>
      </c>
      <c r="K183" s="172">
        <v>5.4</v>
      </c>
      <c r="L183" s="175">
        <v>5</v>
      </c>
      <c r="M183" s="168">
        <f>11/23</f>
        <v>0.47826086956521741</v>
      </c>
    </row>
    <row r="184" spans="2:17" s="225" customFormat="1" x14ac:dyDescent="0.25">
      <c r="B184" s="338"/>
      <c r="C184" s="84" t="s">
        <v>39</v>
      </c>
      <c r="D184" s="85">
        <v>18</v>
      </c>
      <c r="E184" s="86">
        <v>1.3</v>
      </c>
      <c r="F184" s="87">
        <v>0</v>
      </c>
      <c r="G184" s="88">
        <v>1.4</v>
      </c>
      <c r="H184" s="89">
        <v>0</v>
      </c>
      <c r="I184" s="90">
        <v>5.2</v>
      </c>
      <c r="J184" s="91">
        <v>3</v>
      </c>
      <c r="K184" s="88">
        <v>5.3</v>
      </c>
      <c r="L184" s="91">
        <v>7</v>
      </c>
      <c r="M184" s="92">
        <f>15/18</f>
        <v>0.83333333333333337</v>
      </c>
    </row>
    <row r="185" spans="2:17" s="225" customFormat="1" ht="15.75" thickBot="1" x14ac:dyDescent="0.3">
      <c r="B185" s="339"/>
      <c r="C185" s="268" t="s">
        <v>40</v>
      </c>
      <c r="D185" s="269">
        <v>18</v>
      </c>
      <c r="E185" s="270">
        <v>2.1</v>
      </c>
      <c r="F185" s="271">
        <v>0</v>
      </c>
      <c r="G185" s="272">
        <v>2.1</v>
      </c>
      <c r="H185" s="273">
        <v>0</v>
      </c>
      <c r="I185" s="274">
        <v>8.6</v>
      </c>
      <c r="J185" s="275">
        <v>6</v>
      </c>
      <c r="K185" s="272">
        <v>6.9</v>
      </c>
      <c r="L185" s="275">
        <v>6.5</v>
      </c>
      <c r="M185" s="276">
        <f>11/23</f>
        <v>0.47826086956521741</v>
      </c>
    </row>
    <row r="186" spans="2:17" s="74" customFormat="1" ht="41.25" customHeight="1" x14ac:dyDescent="0.25">
      <c r="B186" s="316" t="s">
        <v>437</v>
      </c>
      <c r="C186" s="316"/>
      <c r="D186" s="316"/>
      <c r="E186" s="316"/>
      <c r="F186" s="316"/>
      <c r="G186" s="316"/>
      <c r="H186" s="316"/>
      <c r="I186" s="316"/>
      <c r="J186" s="316"/>
      <c r="K186" s="316"/>
      <c r="L186" s="316"/>
      <c r="M186" s="316"/>
      <c r="N186"/>
    </row>
    <row r="187" spans="2:17" s="74" customFormat="1" ht="14.25" customHeight="1" x14ac:dyDescent="0.25">
      <c r="B187" s="93"/>
      <c r="C187" s="93"/>
      <c r="D187" s="93"/>
      <c r="E187" s="93"/>
      <c r="F187" s="93"/>
      <c r="G187" s="93"/>
      <c r="H187" s="93"/>
      <c r="I187" s="93"/>
      <c r="J187" s="93"/>
      <c r="K187" s="93"/>
      <c r="L187" s="93"/>
      <c r="M187" s="93"/>
      <c r="N187"/>
    </row>
    <row r="188" spans="2:17" s="191" customFormat="1" ht="15" customHeight="1" x14ac:dyDescent="0.25">
      <c r="B188" s="226"/>
      <c r="C188" s="226"/>
      <c r="D188" s="226"/>
      <c r="E188" s="226"/>
      <c r="F188" s="226"/>
      <c r="G188" s="226"/>
      <c r="H188" s="226"/>
      <c r="I188" s="226"/>
      <c r="J188" s="226"/>
      <c r="K188" s="226"/>
      <c r="L188" s="226"/>
      <c r="M188" s="226"/>
    </row>
    <row r="189" spans="2:17" ht="15.75" thickBot="1" x14ac:dyDescent="0.3">
      <c r="B189" s="2" t="s">
        <v>2</v>
      </c>
      <c r="C189" s="181"/>
      <c r="D189" s="182"/>
      <c r="E189" s="182"/>
      <c r="F189" s="183"/>
      <c r="G189" s="184"/>
      <c r="H189" s="184"/>
      <c r="I189" s="184"/>
      <c r="J189" s="184"/>
    </row>
    <row r="190" spans="2:17" ht="15" customHeight="1" x14ac:dyDescent="0.25">
      <c r="B190" s="317" t="s">
        <v>48</v>
      </c>
      <c r="C190" s="352"/>
      <c r="D190" s="328" t="s">
        <v>4</v>
      </c>
      <c r="E190" s="346" t="s">
        <v>5</v>
      </c>
      <c r="F190" s="347"/>
      <c r="G190" s="347"/>
      <c r="H190" s="347"/>
      <c r="I190" s="347"/>
      <c r="J190" s="347"/>
      <c r="K190" s="347"/>
      <c r="L190" s="348"/>
      <c r="M190" s="328" t="s">
        <v>43</v>
      </c>
    </row>
    <row r="191" spans="2:17" ht="23.25" customHeight="1" x14ac:dyDescent="0.25">
      <c r="B191" s="353"/>
      <c r="C191" s="354"/>
      <c r="D191" s="329"/>
      <c r="E191" s="357" t="s">
        <v>7</v>
      </c>
      <c r="F191" s="358"/>
      <c r="G191" s="333" t="s">
        <v>8</v>
      </c>
      <c r="H191" s="358"/>
      <c r="I191" s="333" t="s">
        <v>47</v>
      </c>
      <c r="J191" s="358"/>
      <c r="K191" s="333" t="s">
        <v>10</v>
      </c>
      <c r="L191" s="359"/>
      <c r="M191" s="329"/>
    </row>
    <row r="192" spans="2:17" ht="33.75" customHeight="1" thickBot="1" x14ac:dyDescent="0.3">
      <c r="B192" s="355"/>
      <c r="C192" s="356"/>
      <c r="D192" s="330"/>
      <c r="E192" s="3" t="s">
        <v>11</v>
      </c>
      <c r="F192" s="4" t="s">
        <v>12</v>
      </c>
      <c r="G192" s="5" t="s">
        <v>11</v>
      </c>
      <c r="H192" s="6" t="s">
        <v>12</v>
      </c>
      <c r="I192" s="5" t="s">
        <v>11</v>
      </c>
      <c r="J192" s="6" t="s">
        <v>12</v>
      </c>
      <c r="K192" s="5" t="s">
        <v>11</v>
      </c>
      <c r="L192" s="7" t="s">
        <v>12</v>
      </c>
      <c r="M192" s="330"/>
    </row>
    <row r="193" spans="2:14" ht="15" customHeight="1" x14ac:dyDescent="0.25">
      <c r="B193" s="337" t="s">
        <v>49</v>
      </c>
      <c r="C193" s="8" t="s">
        <v>14</v>
      </c>
      <c r="D193" s="76">
        <f>D102+D10</f>
        <v>209</v>
      </c>
      <c r="E193" s="10">
        <v>2.1</v>
      </c>
      <c r="F193" s="11">
        <v>0</v>
      </c>
      <c r="G193" s="12">
        <v>3.5</v>
      </c>
      <c r="H193" s="13">
        <v>1</v>
      </c>
      <c r="I193" s="14">
        <v>17.8</v>
      </c>
      <c r="J193" s="15">
        <v>10</v>
      </c>
      <c r="K193" s="12">
        <v>20.3</v>
      </c>
      <c r="L193" s="15">
        <v>14</v>
      </c>
      <c r="M193" s="16">
        <v>0.12017167381974249</v>
      </c>
    </row>
    <row r="194" spans="2:14" x14ac:dyDescent="0.25">
      <c r="B194" s="338"/>
      <c r="C194" s="17" t="s">
        <v>15</v>
      </c>
      <c r="D194" s="27">
        <f t="shared" ref="D194:D201" si="0">D103+D11</f>
        <v>209</v>
      </c>
      <c r="E194" s="19">
        <v>2.1</v>
      </c>
      <c r="F194" s="20">
        <v>0</v>
      </c>
      <c r="G194" s="21">
        <v>3.2</v>
      </c>
      <c r="H194" s="22">
        <v>1</v>
      </c>
      <c r="I194" s="23">
        <v>22.1</v>
      </c>
      <c r="J194" s="24">
        <v>13</v>
      </c>
      <c r="K194" s="21">
        <v>18.2</v>
      </c>
      <c r="L194" s="24">
        <v>12</v>
      </c>
      <c r="M194" s="25">
        <v>0.14438502673796791</v>
      </c>
    </row>
    <row r="195" spans="2:14" x14ac:dyDescent="0.25">
      <c r="B195" s="338"/>
      <c r="C195" s="17" t="s">
        <v>16</v>
      </c>
      <c r="D195" s="27">
        <f t="shared" si="0"/>
        <v>240</v>
      </c>
      <c r="E195" s="19">
        <v>2.2999999999999998</v>
      </c>
      <c r="F195" s="20">
        <v>1</v>
      </c>
      <c r="G195" s="21">
        <v>3.6</v>
      </c>
      <c r="H195" s="22">
        <v>1</v>
      </c>
      <c r="I195" s="23">
        <v>20.8</v>
      </c>
      <c r="J195" s="24">
        <v>13</v>
      </c>
      <c r="K195" s="21">
        <v>24.1</v>
      </c>
      <c r="L195" s="24">
        <v>17</v>
      </c>
      <c r="M195" s="25">
        <v>8.9201877934272297E-2</v>
      </c>
    </row>
    <row r="196" spans="2:14" x14ac:dyDescent="0.25">
      <c r="B196" s="338"/>
      <c r="C196" s="17" t="s">
        <v>17</v>
      </c>
      <c r="D196" s="27">
        <f t="shared" si="0"/>
        <v>259</v>
      </c>
      <c r="E196" s="19">
        <v>2</v>
      </c>
      <c r="F196" s="20">
        <v>0</v>
      </c>
      <c r="G196" s="21">
        <v>3.3</v>
      </c>
      <c r="H196" s="22">
        <v>1</v>
      </c>
      <c r="I196" s="23">
        <v>17.899999999999999</v>
      </c>
      <c r="J196" s="24">
        <v>11</v>
      </c>
      <c r="K196" s="21">
        <v>26.5</v>
      </c>
      <c r="L196" s="24">
        <v>19</v>
      </c>
      <c r="M196" s="25">
        <v>4.6413502109704644E-2</v>
      </c>
    </row>
    <row r="197" spans="2:14" x14ac:dyDescent="0.25">
      <c r="B197" s="338"/>
      <c r="C197" s="26" t="s">
        <v>18</v>
      </c>
      <c r="D197" s="27">
        <f t="shared" si="0"/>
        <v>192</v>
      </c>
      <c r="E197" s="28">
        <v>2</v>
      </c>
      <c r="F197" s="29">
        <v>0</v>
      </c>
      <c r="G197" s="30">
        <v>3</v>
      </c>
      <c r="H197" s="31">
        <v>1</v>
      </c>
      <c r="I197" s="32">
        <v>19.7</v>
      </c>
      <c r="J197" s="33">
        <v>13</v>
      </c>
      <c r="K197" s="30">
        <v>25.4</v>
      </c>
      <c r="L197" s="33">
        <v>21</v>
      </c>
      <c r="M197" s="34">
        <v>6.2992125984251968E-2</v>
      </c>
    </row>
    <row r="198" spans="2:14" x14ac:dyDescent="0.25">
      <c r="B198" s="338"/>
      <c r="C198" s="17" t="s">
        <v>19</v>
      </c>
      <c r="D198" s="27">
        <f t="shared" si="0"/>
        <v>241</v>
      </c>
      <c r="E198" s="19">
        <v>1.8</v>
      </c>
      <c r="F198" s="20">
        <v>0</v>
      </c>
      <c r="G198" s="21">
        <v>2.5</v>
      </c>
      <c r="H198" s="22">
        <v>1</v>
      </c>
      <c r="I198" s="23">
        <v>16</v>
      </c>
      <c r="J198" s="24">
        <v>9</v>
      </c>
      <c r="K198" s="21">
        <v>22.9</v>
      </c>
      <c r="L198" s="24">
        <v>18</v>
      </c>
      <c r="M198" s="25">
        <v>9.375E-2</v>
      </c>
    </row>
    <row r="199" spans="2:14" x14ac:dyDescent="0.25">
      <c r="B199" s="338"/>
      <c r="C199" s="35" t="s">
        <v>20</v>
      </c>
      <c r="D199" s="27">
        <f t="shared" si="0"/>
        <v>219</v>
      </c>
      <c r="E199" s="37">
        <v>1.9</v>
      </c>
      <c r="F199" s="38">
        <v>0</v>
      </c>
      <c r="G199" s="39">
        <v>2.5</v>
      </c>
      <c r="H199" s="40">
        <v>1</v>
      </c>
      <c r="I199" s="41">
        <v>16.600000000000001</v>
      </c>
      <c r="J199" s="42">
        <v>11</v>
      </c>
      <c r="K199" s="39">
        <v>19.2</v>
      </c>
      <c r="L199" s="42">
        <v>16</v>
      </c>
      <c r="M199" s="43">
        <v>0.17434210526315788</v>
      </c>
    </row>
    <row r="200" spans="2:14" x14ac:dyDescent="0.25">
      <c r="B200" s="338"/>
      <c r="C200" s="26" t="s">
        <v>21</v>
      </c>
      <c r="D200" s="27">
        <f t="shared" si="0"/>
        <v>196</v>
      </c>
      <c r="E200" s="28">
        <v>1.8</v>
      </c>
      <c r="F200" s="29">
        <v>0</v>
      </c>
      <c r="G200" s="30">
        <v>2.8</v>
      </c>
      <c r="H200" s="31">
        <v>1</v>
      </c>
      <c r="I200" s="32">
        <v>21.6</v>
      </c>
      <c r="J200" s="33">
        <v>17</v>
      </c>
      <c r="K200" s="30">
        <v>20.5</v>
      </c>
      <c r="L200" s="33">
        <v>16</v>
      </c>
      <c r="M200" s="34">
        <v>0.22613065326633167</v>
      </c>
    </row>
    <row r="201" spans="2:14" s="74" customFormat="1" x14ac:dyDescent="0.25">
      <c r="B201" s="338"/>
      <c r="C201" s="26" t="s">
        <v>22</v>
      </c>
      <c r="D201" s="27">
        <f t="shared" si="0"/>
        <v>236</v>
      </c>
      <c r="E201" s="28">
        <v>1.6</v>
      </c>
      <c r="F201" s="29">
        <v>0</v>
      </c>
      <c r="G201" s="30">
        <v>2.1</v>
      </c>
      <c r="H201" s="31">
        <v>0</v>
      </c>
      <c r="I201" s="32">
        <v>16.2</v>
      </c>
      <c r="J201" s="33">
        <v>10</v>
      </c>
      <c r="K201" s="30">
        <v>20.399999999999999</v>
      </c>
      <c r="L201" s="33">
        <v>15</v>
      </c>
      <c r="M201" s="34">
        <v>0.11481481481481481</v>
      </c>
      <c r="N201"/>
    </row>
    <row r="202" spans="2:14" s="74" customFormat="1" x14ac:dyDescent="0.25">
      <c r="B202" s="338"/>
      <c r="C202" s="186" t="s">
        <v>23</v>
      </c>
      <c r="D202" s="27">
        <f t="shared" ref="D202:D207" si="1">D111+D19</f>
        <v>221</v>
      </c>
      <c r="E202" s="28">
        <v>1.8</v>
      </c>
      <c r="F202" s="29">
        <v>0</v>
      </c>
      <c r="G202" s="30">
        <v>2.5</v>
      </c>
      <c r="H202" s="31">
        <v>0</v>
      </c>
      <c r="I202" s="32">
        <v>12.2</v>
      </c>
      <c r="J202" s="33">
        <v>6</v>
      </c>
      <c r="K202" s="30">
        <v>19</v>
      </c>
      <c r="L202" s="33">
        <v>13</v>
      </c>
      <c r="M202" s="34">
        <v>0.22878228782287824</v>
      </c>
      <c r="N202"/>
    </row>
    <row r="203" spans="2:14" s="74" customFormat="1" x14ac:dyDescent="0.25">
      <c r="B203" s="338"/>
      <c r="C203" s="35" t="s">
        <v>24</v>
      </c>
      <c r="D203" s="27">
        <f t="shared" si="1"/>
        <v>243</v>
      </c>
      <c r="E203" s="28">
        <v>0.7</v>
      </c>
      <c r="F203" s="29">
        <v>0</v>
      </c>
      <c r="G203" s="30">
        <v>0.8</v>
      </c>
      <c r="H203" s="31">
        <v>0</v>
      </c>
      <c r="I203" s="32">
        <v>7.4</v>
      </c>
      <c r="J203" s="33">
        <v>5</v>
      </c>
      <c r="K203" s="30">
        <v>11</v>
      </c>
      <c r="L203" s="33">
        <v>8</v>
      </c>
      <c r="M203" s="34">
        <v>0.41634241245136189</v>
      </c>
      <c r="N203"/>
    </row>
    <row r="204" spans="2:14" s="74" customFormat="1" x14ac:dyDescent="0.25">
      <c r="B204" s="338"/>
      <c r="C204" s="26" t="s">
        <v>25</v>
      </c>
      <c r="D204" s="27">
        <f t="shared" si="1"/>
        <v>290</v>
      </c>
      <c r="E204" s="28">
        <v>0.9</v>
      </c>
      <c r="F204" s="29">
        <v>0</v>
      </c>
      <c r="G204" s="30">
        <v>0.9</v>
      </c>
      <c r="H204" s="31">
        <v>0</v>
      </c>
      <c r="I204" s="32">
        <v>8.1999999999999993</v>
      </c>
      <c r="J204" s="33">
        <v>6</v>
      </c>
      <c r="K204" s="30">
        <v>9.6999999999999993</v>
      </c>
      <c r="L204" s="33">
        <v>7</v>
      </c>
      <c r="M204" s="34">
        <v>0.50699300699300698</v>
      </c>
      <c r="N204"/>
    </row>
    <row r="205" spans="2:14" s="74" customFormat="1" x14ac:dyDescent="0.25">
      <c r="B205" s="338"/>
      <c r="C205" s="26" t="s">
        <v>26</v>
      </c>
      <c r="D205" s="27">
        <f t="shared" si="1"/>
        <v>240</v>
      </c>
      <c r="E205" s="28">
        <v>0.9</v>
      </c>
      <c r="F205" s="29">
        <v>0</v>
      </c>
      <c r="G205" s="30">
        <v>1</v>
      </c>
      <c r="H205" s="31">
        <v>0</v>
      </c>
      <c r="I205" s="32">
        <v>7.7</v>
      </c>
      <c r="J205" s="33">
        <v>5</v>
      </c>
      <c r="K205" s="30">
        <v>10</v>
      </c>
      <c r="L205" s="33">
        <v>8</v>
      </c>
      <c r="M205" s="34">
        <v>0.48085106382978721</v>
      </c>
      <c r="N205"/>
    </row>
    <row r="206" spans="2:14" s="74" customFormat="1" x14ac:dyDescent="0.25">
      <c r="B206" s="338"/>
      <c r="C206" s="26" t="s">
        <v>27</v>
      </c>
      <c r="D206" s="27">
        <f t="shared" si="1"/>
        <v>266</v>
      </c>
      <c r="E206" s="28">
        <v>1</v>
      </c>
      <c r="F206" s="29">
        <v>0</v>
      </c>
      <c r="G206" s="30">
        <v>1.1000000000000001</v>
      </c>
      <c r="H206" s="31">
        <v>0</v>
      </c>
      <c r="I206" s="32">
        <v>8.3000000000000007</v>
      </c>
      <c r="J206" s="33">
        <v>6</v>
      </c>
      <c r="K206" s="30">
        <v>10.6</v>
      </c>
      <c r="L206" s="33">
        <v>9</v>
      </c>
      <c r="M206" s="34">
        <v>0.43801652892561982</v>
      </c>
      <c r="N206"/>
    </row>
    <row r="207" spans="2:14" s="74" customFormat="1" ht="15.75" thickBot="1" x14ac:dyDescent="0.3">
      <c r="B207" s="338"/>
      <c r="C207" s="26" t="s">
        <v>28</v>
      </c>
      <c r="D207" s="27">
        <f t="shared" si="1"/>
        <v>284</v>
      </c>
      <c r="E207" s="28">
        <v>1.1000000000000001</v>
      </c>
      <c r="F207" s="29">
        <v>0</v>
      </c>
      <c r="G207" s="30">
        <v>1.2</v>
      </c>
      <c r="H207" s="31">
        <v>0</v>
      </c>
      <c r="I207" s="32">
        <v>9.5</v>
      </c>
      <c r="J207" s="33">
        <v>7</v>
      </c>
      <c r="K207" s="30">
        <v>11.4</v>
      </c>
      <c r="L207" s="33">
        <v>9</v>
      </c>
      <c r="M207" s="34">
        <v>0.25789473684210529</v>
      </c>
      <c r="N207"/>
    </row>
    <row r="208" spans="2:14" s="202" customFormat="1" ht="7.5" customHeight="1" thickBot="1" x14ac:dyDescent="0.3">
      <c r="B208" s="289"/>
      <c r="C208" s="290"/>
      <c r="D208" s="291"/>
      <c r="E208" s="292"/>
      <c r="F208" s="292"/>
      <c r="G208" s="292"/>
      <c r="H208" s="292"/>
      <c r="I208" s="292"/>
      <c r="J208" s="292"/>
      <c r="K208" s="292"/>
      <c r="L208" s="292"/>
      <c r="M208" s="293"/>
      <c r="N208" s="191"/>
    </row>
    <row r="209" spans="2:14" s="202" customFormat="1" ht="15.75" customHeight="1" thickBot="1" x14ac:dyDescent="0.3">
      <c r="B209" s="337" t="s">
        <v>29</v>
      </c>
      <c r="C209" s="361"/>
      <c r="D209" s="341"/>
      <c r="E209" s="66" t="s">
        <v>11</v>
      </c>
      <c r="F209" s="67" t="s">
        <v>12</v>
      </c>
      <c r="G209" s="68" t="s">
        <v>11</v>
      </c>
      <c r="H209" s="69" t="s">
        <v>12</v>
      </c>
      <c r="I209" s="68" t="s">
        <v>11</v>
      </c>
      <c r="J209" s="69" t="s">
        <v>12</v>
      </c>
      <c r="K209" s="68" t="s">
        <v>11</v>
      </c>
      <c r="L209" s="70" t="s">
        <v>12</v>
      </c>
      <c r="M209" s="71" t="s">
        <v>30</v>
      </c>
      <c r="N209" s="191"/>
    </row>
    <row r="210" spans="2:14" s="74" customFormat="1" x14ac:dyDescent="0.25">
      <c r="B210" s="338"/>
      <c r="C210" s="227" t="s">
        <v>31</v>
      </c>
      <c r="D210" s="76">
        <f>D119+D27</f>
        <v>274</v>
      </c>
      <c r="E210" s="194">
        <v>0.9</v>
      </c>
      <c r="F210" s="195">
        <v>0</v>
      </c>
      <c r="G210" s="196">
        <v>1</v>
      </c>
      <c r="H210" s="197">
        <v>0</v>
      </c>
      <c r="I210" s="198">
        <v>9.1999999999999993</v>
      </c>
      <c r="J210" s="199">
        <v>6</v>
      </c>
      <c r="K210" s="196">
        <v>12.9</v>
      </c>
      <c r="L210" s="199">
        <v>10</v>
      </c>
      <c r="M210" s="200">
        <v>0.44</v>
      </c>
      <c r="N210"/>
    </row>
    <row r="211" spans="2:14" s="74" customFormat="1" x14ac:dyDescent="0.25">
      <c r="B211" s="338"/>
      <c r="C211" s="164" t="s">
        <v>32</v>
      </c>
      <c r="D211" s="165">
        <f>D120+D28</f>
        <v>301</v>
      </c>
      <c r="E211" s="171">
        <v>0.8</v>
      </c>
      <c r="F211" s="170">
        <v>0</v>
      </c>
      <c r="G211" s="172">
        <v>0.9</v>
      </c>
      <c r="H211" s="173">
        <v>0</v>
      </c>
      <c r="I211" s="174">
        <v>7.2</v>
      </c>
      <c r="J211" s="175">
        <v>6</v>
      </c>
      <c r="K211" s="172">
        <v>13.4</v>
      </c>
      <c r="L211" s="175">
        <v>12</v>
      </c>
      <c r="M211" s="168">
        <v>0.49</v>
      </c>
      <c r="N211"/>
    </row>
    <row r="212" spans="2:14" s="74" customFormat="1" x14ac:dyDescent="0.25">
      <c r="B212" s="338"/>
      <c r="C212" s="164" t="s">
        <v>33</v>
      </c>
      <c r="D212" s="165">
        <f>D121+D29</f>
        <v>313</v>
      </c>
      <c r="E212" s="171">
        <v>0.7</v>
      </c>
      <c r="F212" s="170">
        <v>0</v>
      </c>
      <c r="G212" s="172">
        <v>1</v>
      </c>
      <c r="H212" s="173">
        <v>0</v>
      </c>
      <c r="I212" s="174">
        <v>7.3</v>
      </c>
      <c r="J212" s="175">
        <v>7</v>
      </c>
      <c r="K212" s="172">
        <v>12.9</v>
      </c>
      <c r="L212" s="175">
        <v>12</v>
      </c>
      <c r="M212" s="168">
        <f>182/390</f>
        <v>0.46666666666666667</v>
      </c>
      <c r="N212"/>
    </row>
    <row r="213" spans="2:14" s="228" customFormat="1" x14ac:dyDescent="0.25">
      <c r="B213" s="338"/>
      <c r="C213" s="164" t="s">
        <v>34</v>
      </c>
      <c r="D213" s="165">
        <f>D122+D30</f>
        <v>295</v>
      </c>
      <c r="E213" s="171">
        <v>0.6</v>
      </c>
      <c r="F213" s="170">
        <v>0</v>
      </c>
      <c r="G213" s="172">
        <v>1</v>
      </c>
      <c r="H213" s="173">
        <v>0</v>
      </c>
      <c r="I213" s="174">
        <v>8.3000000000000007</v>
      </c>
      <c r="J213" s="175">
        <v>6</v>
      </c>
      <c r="K213" s="172">
        <v>13.4</v>
      </c>
      <c r="L213" s="175">
        <v>13</v>
      </c>
      <c r="M213" s="168">
        <v>0.48451327433628316</v>
      </c>
      <c r="N213" s="225"/>
    </row>
    <row r="214" spans="2:14" s="228" customFormat="1" x14ac:dyDescent="0.25">
      <c r="B214" s="338"/>
      <c r="C214" s="164" t="s">
        <v>35</v>
      </c>
      <c r="D214" s="165">
        <f>D123+D31</f>
        <v>240</v>
      </c>
      <c r="E214" s="171">
        <v>1.3</v>
      </c>
      <c r="F214" s="170">
        <v>0</v>
      </c>
      <c r="G214" s="172">
        <v>1.8</v>
      </c>
      <c r="H214" s="173">
        <v>0</v>
      </c>
      <c r="I214" s="174">
        <v>10.199999999999999</v>
      </c>
      <c r="J214" s="175">
        <v>9</v>
      </c>
      <c r="K214" s="172">
        <v>13.2</v>
      </c>
      <c r="L214" s="175">
        <v>13</v>
      </c>
      <c r="M214" s="168">
        <f>185/376</f>
        <v>0.49202127659574468</v>
      </c>
      <c r="N214" s="225"/>
    </row>
    <row r="215" spans="2:14" s="228" customFormat="1" x14ac:dyDescent="0.25">
      <c r="B215" s="338"/>
      <c r="C215" s="164" t="s">
        <v>36</v>
      </c>
      <c r="D215" s="165">
        <f>D32+D124</f>
        <v>253</v>
      </c>
      <c r="E215" s="171">
        <v>1</v>
      </c>
      <c r="F215" s="170">
        <v>0</v>
      </c>
      <c r="G215" s="172">
        <v>1.5</v>
      </c>
      <c r="H215" s="173">
        <v>0</v>
      </c>
      <c r="I215" s="174">
        <v>8.5</v>
      </c>
      <c r="J215" s="175">
        <v>9</v>
      </c>
      <c r="K215" s="172">
        <v>12.7</v>
      </c>
      <c r="L215" s="175">
        <v>12</v>
      </c>
      <c r="M215" s="168">
        <f>210/366</f>
        <v>0.57377049180327866</v>
      </c>
      <c r="N215" s="225"/>
    </row>
    <row r="216" spans="2:14" s="228" customFormat="1" x14ac:dyDescent="0.25">
      <c r="B216" s="338"/>
      <c r="C216" s="164" t="s">
        <v>37</v>
      </c>
      <c r="D216" s="165">
        <f>D125+D33</f>
        <v>257</v>
      </c>
      <c r="E216" s="171">
        <v>0.9</v>
      </c>
      <c r="F216" s="170">
        <v>0</v>
      </c>
      <c r="G216" s="172">
        <v>1.1000000000000001</v>
      </c>
      <c r="H216" s="173">
        <v>0</v>
      </c>
      <c r="I216" s="174">
        <v>7.9</v>
      </c>
      <c r="J216" s="175">
        <v>6</v>
      </c>
      <c r="K216" s="172">
        <v>12.7</v>
      </c>
      <c r="L216" s="175">
        <v>12</v>
      </c>
      <c r="M216" s="168">
        <f>156/342</f>
        <v>0.45614035087719296</v>
      </c>
      <c r="N216" s="225"/>
    </row>
    <row r="217" spans="2:14" s="228" customFormat="1" x14ac:dyDescent="0.25">
      <c r="B217" s="338"/>
      <c r="C217" s="229" t="s">
        <v>38</v>
      </c>
      <c r="D217" s="165">
        <f>D126+D34</f>
        <v>233</v>
      </c>
      <c r="E217" s="171">
        <v>1.1000000000000001</v>
      </c>
      <c r="F217" s="170">
        <v>0</v>
      </c>
      <c r="G217" s="172">
        <v>1.6</v>
      </c>
      <c r="H217" s="173">
        <v>0</v>
      </c>
      <c r="I217" s="174">
        <v>7.8</v>
      </c>
      <c r="J217" s="175">
        <v>6</v>
      </c>
      <c r="K217" s="172">
        <v>12.5</v>
      </c>
      <c r="L217" s="175">
        <v>12</v>
      </c>
      <c r="M217" s="168">
        <f>177/343</f>
        <v>0.51603498542274051</v>
      </c>
      <c r="N217" s="225"/>
    </row>
    <row r="218" spans="2:14" s="228" customFormat="1" x14ac:dyDescent="0.25">
      <c r="B218" s="338"/>
      <c r="C218" s="230" t="s">
        <v>39</v>
      </c>
      <c r="D218" s="85">
        <v>313</v>
      </c>
      <c r="E218" s="86">
        <v>1</v>
      </c>
      <c r="F218" s="87">
        <v>0</v>
      </c>
      <c r="G218" s="88">
        <v>1.3</v>
      </c>
      <c r="H218" s="89">
        <v>0</v>
      </c>
      <c r="I218" s="90">
        <v>5.7</v>
      </c>
      <c r="J218" s="91">
        <v>3</v>
      </c>
      <c r="K218" s="88">
        <v>10.9</v>
      </c>
      <c r="L218" s="91">
        <v>9</v>
      </c>
      <c r="M218" s="92">
        <f>257/391</f>
        <v>0.65728900255754474</v>
      </c>
      <c r="N218" s="225"/>
    </row>
    <row r="219" spans="2:14" s="228" customFormat="1" ht="15.75" thickBot="1" x14ac:dyDescent="0.3">
      <c r="B219" s="339"/>
      <c r="C219" s="277" t="s">
        <v>40</v>
      </c>
      <c r="D219" s="269">
        <f>D128+D36</f>
        <v>259</v>
      </c>
      <c r="E219" s="270">
        <v>0.5</v>
      </c>
      <c r="F219" s="271">
        <v>0</v>
      </c>
      <c r="G219" s="272">
        <v>0.7</v>
      </c>
      <c r="H219" s="273">
        <v>0</v>
      </c>
      <c r="I219" s="274">
        <v>8.1</v>
      </c>
      <c r="J219" s="275">
        <v>5</v>
      </c>
      <c r="K219" s="272">
        <v>10.8</v>
      </c>
      <c r="L219" s="275">
        <v>9</v>
      </c>
      <c r="M219" s="276">
        <f>231/368</f>
        <v>0.62771739130434778</v>
      </c>
      <c r="N219" s="225"/>
    </row>
    <row r="220" spans="2:14" s="74" customFormat="1" ht="41.25" customHeight="1" x14ac:dyDescent="0.25">
      <c r="B220" s="316" t="s">
        <v>437</v>
      </c>
      <c r="C220" s="316"/>
      <c r="D220" s="316"/>
      <c r="E220" s="316"/>
      <c r="F220" s="316"/>
      <c r="G220" s="316"/>
      <c r="H220" s="316"/>
      <c r="I220" s="316"/>
      <c r="J220" s="316"/>
      <c r="K220" s="316"/>
      <c r="L220" s="316"/>
      <c r="M220" s="316"/>
      <c r="N220"/>
    </row>
    <row r="221" spans="2:14" s="228" customFormat="1" x14ac:dyDescent="0.25">
      <c r="B221" s="176"/>
      <c r="C221" s="177"/>
      <c r="D221" s="178"/>
      <c r="E221" s="179"/>
      <c r="F221" s="179"/>
      <c r="G221" s="179"/>
      <c r="H221" s="179"/>
      <c r="I221" s="179"/>
      <c r="J221" s="179"/>
      <c r="K221" s="179"/>
      <c r="L221" s="179"/>
      <c r="M221" s="180"/>
      <c r="N221" s="225"/>
    </row>
    <row r="222" spans="2:14" s="228" customFormat="1" x14ac:dyDescent="0.25">
      <c r="B222" s="176"/>
      <c r="C222" s="177"/>
      <c r="D222" s="178"/>
      <c r="E222" s="179"/>
      <c r="F222" s="179"/>
      <c r="G222" s="179"/>
      <c r="H222" s="179"/>
      <c r="I222" s="179"/>
      <c r="J222" s="179"/>
      <c r="K222" s="179"/>
      <c r="L222" s="179"/>
      <c r="M222" s="180"/>
      <c r="N222" s="225"/>
    </row>
    <row r="223" spans="2:14" s="228" customFormat="1" ht="15.75" thickBot="1" x14ac:dyDescent="0.3">
      <c r="B223" s="2" t="s">
        <v>41</v>
      </c>
      <c r="C223" s="177"/>
      <c r="D223" s="178"/>
      <c r="E223" s="179"/>
      <c r="F223" s="179"/>
      <c r="G223" s="179"/>
      <c r="H223" s="179"/>
      <c r="I223" s="179"/>
      <c r="J223" s="179"/>
      <c r="K223" s="179"/>
      <c r="L223" s="179"/>
      <c r="M223" s="180"/>
      <c r="N223" s="225"/>
    </row>
    <row r="224" spans="2:14" s="202" customFormat="1" x14ac:dyDescent="0.25">
      <c r="B224" s="317" t="s">
        <v>48</v>
      </c>
      <c r="C224" s="352"/>
      <c r="D224" s="328" t="s">
        <v>4</v>
      </c>
      <c r="E224" s="346" t="s">
        <v>5</v>
      </c>
      <c r="F224" s="347"/>
      <c r="G224" s="347"/>
      <c r="H224" s="347"/>
      <c r="I224" s="347"/>
      <c r="J224" s="347"/>
      <c r="K224" s="347"/>
      <c r="L224" s="348"/>
      <c r="M224" s="328" t="s">
        <v>43</v>
      </c>
      <c r="N224" s="191"/>
    </row>
    <row r="225" spans="2:14" s="202" customFormat="1" ht="27" customHeight="1" x14ac:dyDescent="0.25">
      <c r="B225" s="353"/>
      <c r="C225" s="354"/>
      <c r="D225" s="329"/>
      <c r="E225" s="357" t="s">
        <v>7</v>
      </c>
      <c r="F225" s="358"/>
      <c r="G225" s="333" t="s">
        <v>8</v>
      </c>
      <c r="H225" s="358"/>
      <c r="I225" s="333" t="s">
        <v>47</v>
      </c>
      <c r="J225" s="358"/>
      <c r="K225" s="333" t="s">
        <v>10</v>
      </c>
      <c r="L225" s="359"/>
      <c r="M225" s="329"/>
      <c r="N225" s="191"/>
    </row>
    <row r="226" spans="2:14" s="202" customFormat="1" ht="15.75" thickBot="1" x14ac:dyDescent="0.3">
      <c r="B226" s="355"/>
      <c r="C226" s="356"/>
      <c r="D226" s="330"/>
      <c r="E226" s="3" t="s">
        <v>11</v>
      </c>
      <c r="F226" s="4" t="s">
        <v>12</v>
      </c>
      <c r="G226" s="5" t="s">
        <v>11</v>
      </c>
      <c r="H226" s="6" t="s">
        <v>12</v>
      </c>
      <c r="I226" s="5" t="s">
        <v>11</v>
      </c>
      <c r="J226" s="6" t="s">
        <v>12</v>
      </c>
      <c r="K226" s="5" t="s">
        <v>11</v>
      </c>
      <c r="L226" s="7" t="s">
        <v>12</v>
      </c>
      <c r="M226" s="330"/>
      <c r="N226" s="191"/>
    </row>
    <row r="227" spans="2:14" s="74" customFormat="1" ht="15" customHeight="1" x14ac:dyDescent="0.25">
      <c r="B227" s="334" t="s">
        <v>44</v>
      </c>
      <c r="C227" s="204" t="s">
        <v>14</v>
      </c>
      <c r="D227" s="143">
        <f t="shared" ref="D227:D236" si="2">D44+D136</f>
        <v>15</v>
      </c>
      <c r="E227" s="206">
        <v>7.8</v>
      </c>
      <c r="F227" s="207">
        <v>1</v>
      </c>
      <c r="G227" s="208">
        <v>11</v>
      </c>
      <c r="H227" s="209">
        <v>3</v>
      </c>
      <c r="I227" s="210">
        <v>39.9</v>
      </c>
      <c r="J227" s="211">
        <v>33</v>
      </c>
      <c r="K227" s="208">
        <v>45.1</v>
      </c>
      <c r="L227" s="211">
        <v>48.5</v>
      </c>
      <c r="M227" s="212">
        <v>9.0909090909090912E-2</v>
      </c>
      <c r="N227"/>
    </row>
    <row r="228" spans="2:14" s="74" customFormat="1" x14ac:dyDescent="0.25">
      <c r="B228" s="335"/>
      <c r="C228" s="213" t="s">
        <v>15</v>
      </c>
      <c r="D228" s="143">
        <f t="shared" si="2"/>
        <v>13</v>
      </c>
      <c r="E228" s="144">
        <v>7.3</v>
      </c>
      <c r="F228" s="145">
        <v>1</v>
      </c>
      <c r="G228" s="146">
        <v>9.6999999999999993</v>
      </c>
      <c r="H228" s="147">
        <v>3</v>
      </c>
      <c r="I228" s="148">
        <v>55.3</v>
      </c>
      <c r="J228" s="149">
        <v>47</v>
      </c>
      <c r="K228" s="146">
        <v>50.9</v>
      </c>
      <c r="L228" s="149">
        <v>25</v>
      </c>
      <c r="M228" s="150">
        <v>4.7619047619047616E-2</v>
      </c>
      <c r="N228"/>
    </row>
    <row r="229" spans="2:14" s="74" customFormat="1" x14ac:dyDescent="0.25">
      <c r="B229" s="335"/>
      <c r="C229" s="213" t="s">
        <v>16</v>
      </c>
      <c r="D229" s="143">
        <f t="shared" si="2"/>
        <v>12</v>
      </c>
      <c r="E229" s="144">
        <v>5.9</v>
      </c>
      <c r="F229" s="145">
        <v>1</v>
      </c>
      <c r="G229" s="146">
        <v>8</v>
      </c>
      <c r="H229" s="147">
        <v>3</v>
      </c>
      <c r="I229" s="148">
        <v>65</v>
      </c>
      <c r="J229" s="149">
        <v>54</v>
      </c>
      <c r="K229" s="146">
        <v>44.4</v>
      </c>
      <c r="L229" s="149">
        <v>18</v>
      </c>
      <c r="M229" s="150">
        <v>0.15384615384615385</v>
      </c>
      <c r="N229" t="s">
        <v>42</v>
      </c>
    </row>
    <row r="230" spans="2:14" s="74" customFormat="1" x14ac:dyDescent="0.25">
      <c r="B230" s="335"/>
      <c r="C230" s="213" t="s">
        <v>17</v>
      </c>
      <c r="D230" s="143">
        <f t="shared" si="2"/>
        <v>19</v>
      </c>
      <c r="E230" s="144">
        <v>5.7</v>
      </c>
      <c r="F230" s="145">
        <v>1</v>
      </c>
      <c r="G230" s="146">
        <v>7.8</v>
      </c>
      <c r="H230" s="147">
        <v>3</v>
      </c>
      <c r="I230" s="148">
        <v>49.9</v>
      </c>
      <c r="J230" s="149">
        <v>15</v>
      </c>
      <c r="K230" s="146">
        <v>14.8</v>
      </c>
      <c r="L230" s="149">
        <v>15</v>
      </c>
      <c r="M230" s="150">
        <v>0.2</v>
      </c>
      <c r="N230"/>
    </row>
    <row r="231" spans="2:14" s="74" customFormat="1" x14ac:dyDescent="0.25">
      <c r="B231" s="335"/>
      <c r="C231" s="213" t="s">
        <v>18</v>
      </c>
      <c r="D231" s="143">
        <f t="shared" si="2"/>
        <v>17</v>
      </c>
      <c r="E231" s="144">
        <v>6.9</v>
      </c>
      <c r="F231" s="145">
        <v>1</v>
      </c>
      <c r="G231" s="146">
        <v>8.4</v>
      </c>
      <c r="H231" s="147">
        <v>2</v>
      </c>
      <c r="I231" s="148">
        <v>33</v>
      </c>
      <c r="J231" s="149">
        <v>17</v>
      </c>
      <c r="K231" s="146">
        <v>53.9</v>
      </c>
      <c r="L231" s="149">
        <v>29</v>
      </c>
      <c r="M231" s="150">
        <v>4.5454545454545456E-2</v>
      </c>
      <c r="N231"/>
    </row>
    <row r="232" spans="2:14" s="74" customFormat="1" x14ac:dyDescent="0.25">
      <c r="B232" s="335"/>
      <c r="C232" s="213" t="s">
        <v>19</v>
      </c>
      <c r="D232" s="143">
        <f t="shared" si="2"/>
        <v>22</v>
      </c>
      <c r="E232" s="144">
        <v>4.3</v>
      </c>
      <c r="F232" s="145">
        <v>1</v>
      </c>
      <c r="G232" s="146">
        <v>5.7</v>
      </c>
      <c r="H232" s="147">
        <v>1</v>
      </c>
      <c r="I232" s="148">
        <v>39.4</v>
      </c>
      <c r="J232" s="149">
        <v>22</v>
      </c>
      <c r="K232" s="146">
        <v>20.399999999999999</v>
      </c>
      <c r="L232" s="149">
        <v>20</v>
      </c>
      <c r="M232" s="150">
        <v>0.1</v>
      </c>
      <c r="N232"/>
    </row>
    <row r="233" spans="2:14" s="74" customFormat="1" x14ac:dyDescent="0.25">
      <c r="B233" s="335"/>
      <c r="C233" s="213" t="s">
        <v>20</v>
      </c>
      <c r="D233" s="143">
        <f t="shared" si="2"/>
        <v>22</v>
      </c>
      <c r="E233" s="144">
        <v>2.4</v>
      </c>
      <c r="F233" s="145">
        <v>1</v>
      </c>
      <c r="G233" s="146">
        <v>4.3</v>
      </c>
      <c r="H233" s="147">
        <v>1</v>
      </c>
      <c r="I233" s="148">
        <v>27.6</v>
      </c>
      <c r="J233" s="149">
        <v>19</v>
      </c>
      <c r="K233" s="146">
        <v>30.8</v>
      </c>
      <c r="L233" s="149">
        <v>24</v>
      </c>
      <c r="M233" s="150">
        <v>0</v>
      </c>
      <c r="N233"/>
    </row>
    <row r="234" spans="2:14" x14ac:dyDescent="0.25">
      <c r="B234" s="335"/>
      <c r="C234" s="213" t="s">
        <v>21</v>
      </c>
      <c r="D234" s="143">
        <f t="shared" si="2"/>
        <v>21</v>
      </c>
      <c r="E234" s="144">
        <v>2</v>
      </c>
      <c r="F234" s="145">
        <v>1</v>
      </c>
      <c r="G234" s="146">
        <v>3.9</v>
      </c>
      <c r="H234" s="147">
        <v>1</v>
      </c>
      <c r="I234" s="148">
        <v>30.8</v>
      </c>
      <c r="J234" s="149">
        <v>18</v>
      </c>
      <c r="K234" s="146">
        <v>26.4</v>
      </c>
      <c r="L234" s="149">
        <v>22</v>
      </c>
      <c r="M234" s="150">
        <v>0.05</v>
      </c>
    </row>
    <row r="235" spans="2:14" x14ac:dyDescent="0.25">
      <c r="B235" s="335"/>
      <c r="C235" s="213" t="s">
        <v>22</v>
      </c>
      <c r="D235" s="143">
        <f t="shared" si="2"/>
        <v>22</v>
      </c>
      <c r="E235" s="144">
        <v>3.3</v>
      </c>
      <c r="F235" s="145">
        <v>1</v>
      </c>
      <c r="G235" s="146">
        <v>4.0999999999999996</v>
      </c>
      <c r="H235" s="147">
        <v>1</v>
      </c>
      <c r="I235" s="148">
        <v>17.8</v>
      </c>
      <c r="J235" s="149">
        <v>14</v>
      </c>
      <c r="K235" s="146">
        <v>47.5</v>
      </c>
      <c r="L235" s="149">
        <v>29</v>
      </c>
      <c r="M235" s="150">
        <v>5.8823529411764705E-2</v>
      </c>
    </row>
    <row r="236" spans="2:14" x14ac:dyDescent="0.25">
      <c r="B236" s="335"/>
      <c r="C236" s="142" t="s">
        <v>23</v>
      </c>
      <c r="D236" s="143">
        <f t="shared" si="2"/>
        <v>17</v>
      </c>
      <c r="E236" s="144">
        <v>4.8</v>
      </c>
      <c r="F236" s="145">
        <v>1</v>
      </c>
      <c r="G236" s="146">
        <v>6.6</v>
      </c>
      <c r="H236" s="147">
        <v>1</v>
      </c>
      <c r="I236" s="148">
        <v>27</v>
      </c>
      <c r="J236" s="149">
        <v>23</v>
      </c>
      <c r="K236" s="146">
        <v>33.700000000000003</v>
      </c>
      <c r="L236" s="149">
        <v>29</v>
      </c>
      <c r="M236" s="150">
        <v>0</v>
      </c>
    </row>
    <row r="237" spans="2:14" x14ac:dyDescent="0.25">
      <c r="B237" s="335"/>
      <c r="C237" s="213" t="s">
        <v>24</v>
      </c>
      <c r="D237" s="143">
        <f t="shared" ref="D237:D245" si="3">D54+D146</f>
        <v>19</v>
      </c>
      <c r="E237" s="144">
        <v>7.7</v>
      </c>
      <c r="F237" s="145">
        <v>1</v>
      </c>
      <c r="G237" s="146">
        <v>9</v>
      </c>
      <c r="H237" s="147">
        <v>1</v>
      </c>
      <c r="I237" s="148">
        <v>24.5</v>
      </c>
      <c r="J237" s="149">
        <v>12</v>
      </c>
      <c r="K237" s="146">
        <v>30.6</v>
      </c>
      <c r="L237" s="149">
        <v>22</v>
      </c>
      <c r="M237" s="150">
        <v>0.05</v>
      </c>
    </row>
    <row r="238" spans="2:14" x14ac:dyDescent="0.25">
      <c r="B238" s="335"/>
      <c r="C238" s="213" t="s">
        <v>25</v>
      </c>
      <c r="D238" s="143">
        <f t="shared" si="3"/>
        <v>27</v>
      </c>
      <c r="E238" s="144">
        <v>6.7</v>
      </c>
      <c r="F238" s="145">
        <v>1</v>
      </c>
      <c r="G238" s="146">
        <v>6.9</v>
      </c>
      <c r="H238" s="147">
        <v>1</v>
      </c>
      <c r="I238" s="148">
        <v>12.6</v>
      </c>
      <c r="J238" s="149">
        <v>9</v>
      </c>
      <c r="K238" s="146">
        <v>26.6</v>
      </c>
      <c r="L238" s="149">
        <v>16</v>
      </c>
      <c r="M238" s="150">
        <v>0.08</v>
      </c>
    </row>
    <row r="239" spans="2:14" x14ac:dyDescent="0.25">
      <c r="B239" s="335"/>
      <c r="C239" s="213" t="s">
        <v>26</v>
      </c>
      <c r="D239" s="143">
        <f t="shared" si="3"/>
        <v>22</v>
      </c>
      <c r="E239" s="144">
        <v>1.7</v>
      </c>
      <c r="F239" s="145">
        <v>0</v>
      </c>
      <c r="G239" s="146">
        <v>1.8</v>
      </c>
      <c r="H239" s="147">
        <v>0</v>
      </c>
      <c r="I239" s="148">
        <v>11.2</v>
      </c>
      <c r="J239" s="149">
        <v>9</v>
      </c>
      <c r="K239" s="146">
        <v>24.2</v>
      </c>
      <c r="L239" s="149">
        <v>21</v>
      </c>
      <c r="M239" s="150">
        <v>0.04</v>
      </c>
    </row>
    <row r="240" spans="2:14" x14ac:dyDescent="0.25">
      <c r="B240" s="335"/>
      <c r="C240" s="213" t="s">
        <v>27</v>
      </c>
      <c r="D240" s="143">
        <f t="shared" si="3"/>
        <v>22</v>
      </c>
      <c r="E240" s="144">
        <v>1.5</v>
      </c>
      <c r="F240" s="145">
        <v>0</v>
      </c>
      <c r="G240" s="146">
        <v>1.5</v>
      </c>
      <c r="H240" s="147">
        <v>0</v>
      </c>
      <c r="I240" s="148">
        <v>9.5</v>
      </c>
      <c r="J240" s="149">
        <v>6</v>
      </c>
      <c r="K240" s="146">
        <v>17.8</v>
      </c>
      <c r="L240" s="149">
        <v>20</v>
      </c>
      <c r="M240" s="150">
        <v>0.21739130434782608</v>
      </c>
    </row>
    <row r="241" spans="2:20" x14ac:dyDescent="0.25">
      <c r="B241" s="335"/>
      <c r="C241" s="213" t="s">
        <v>28</v>
      </c>
      <c r="D241" s="143">
        <f t="shared" si="3"/>
        <v>25</v>
      </c>
      <c r="E241" s="144">
        <v>3.2</v>
      </c>
      <c r="F241" s="145">
        <v>1</v>
      </c>
      <c r="G241" s="146">
        <v>3.2</v>
      </c>
      <c r="H241" s="147">
        <v>1</v>
      </c>
      <c r="I241" s="148">
        <v>11.4</v>
      </c>
      <c r="J241" s="149">
        <v>8</v>
      </c>
      <c r="K241" s="146">
        <v>21.9</v>
      </c>
      <c r="L241" s="149">
        <v>23</v>
      </c>
      <c r="M241" s="150">
        <v>2.7027027027027029E-2</v>
      </c>
    </row>
    <row r="242" spans="2:20" x14ac:dyDescent="0.25">
      <c r="B242" s="335"/>
      <c r="C242" s="213" t="s">
        <v>31</v>
      </c>
      <c r="D242" s="143">
        <f t="shared" si="3"/>
        <v>22</v>
      </c>
      <c r="E242" s="144">
        <v>4.3</v>
      </c>
      <c r="F242" s="145">
        <v>1</v>
      </c>
      <c r="G242" s="146">
        <v>4.3</v>
      </c>
      <c r="H242" s="147">
        <v>1</v>
      </c>
      <c r="I242" s="148">
        <v>7.2</v>
      </c>
      <c r="J242" s="149">
        <v>4</v>
      </c>
      <c r="K242" s="146">
        <v>16.600000000000001</v>
      </c>
      <c r="L242" s="149">
        <v>14</v>
      </c>
      <c r="M242" s="150">
        <f>3/38</f>
        <v>7.8947368421052627E-2</v>
      </c>
    </row>
    <row r="243" spans="2:20" x14ac:dyDescent="0.25">
      <c r="B243" s="335"/>
      <c r="C243" s="213" t="s">
        <v>32</v>
      </c>
      <c r="D243" s="143">
        <f t="shared" si="3"/>
        <v>44</v>
      </c>
      <c r="E243" s="144">
        <v>2.5</v>
      </c>
      <c r="F243" s="145">
        <v>0.5</v>
      </c>
      <c r="G243" s="146">
        <v>2.5</v>
      </c>
      <c r="H243" s="147">
        <v>0.5</v>
      </c>
      <c r="I243" s="148">
        <v>10.6</v>
      </c>
      <c r="J243" s="149">
        <v>9</v>
      </c>
      <c r="K243" s="146">
        <v>11.8</v>
      </c>
      <c r="L243" s="149">
        <v>11.5</v>
      </c>
      <c r="M243" s="150">
        <f>16/55</f>
        <v>0.29090909090909089</v>
      </c>
    </row>
    <row r="244" spans="2:20" x14ac:dyDescent="0.25">
      <c r="B244" s="335"/>
      <c r="C244" s="213" t="s">
        <v>33</v>
      </c>
      <c r="D244" s="143">
        <f t="shared" si="3"/>
        <v>33</v>
      </c>
      <c r="E244" s="144">
        <v>2.1</v>
      </c>
      <c r="F244" s="145">
        <v>1</v>
      </c>
      <c r="G244" s="146">
        <v>2.2000000000000002</v>
      </c>
      <c r="H244" s="147">
        <v>1</v>
      </c>
      <c r="I244" s="148">
        <v>12.8</v>
      </c>
      <c r="J244" s="149">
        <v>14</v>
      </c>
      <c r="K244" s="146">
        <v>11.7</v>
      </c>
      <c r="L244" s="149">
        <v>8</v>
      </c>
      <c r="M244" s="150">
        <f>15/51</f>
        <v>0.29411764705882354</v>
      </c>
    </row>
    <row r="245" spans="2:20" x14ac:dyDescent="0.25">
      <c r="B245" s="335"/>
      <c r="C245" s="213" t="s">
        <v>34</v>
      </c>
      <c r="D245" s="143">
        <f t="shared" si="3"/>
        <v>34</v>
      </c>
      <c r="E245" s="144">
        <v>1.2</v>
      </c>
      <c r="F245" s="145">
        <v>0</v>
      </c>
      <c r="G245" s="146">
        <v>1.2</v>
      </c>
      <c r="H245" s="147">
        <v>0</v>
      </c>
      <c r="I245" s="148">
        <v>16</v>
      </c>
      <c r="J245" s="149">
        <v>18</v>
      </c>
      <c r="K245" s="146">
        <v>17.3</v>
      </c>
      <c r="L245" s="149">
        <v>21</v>
      </c>
      <c r="M245" s="150">
        <v>0.22</v>
      </c>
    </row>
    <row r="246" spans="2:20" x14ac:dyDescent="0.25">
      <c r="B246" s="335"/>
      <c r="C246" s="213" t="s">
        <v>35</v>
      </c>
      <c r="D246" s="143">
        <f t="shared" ref="D246:D262" si="4">D155+D63</f>
        <v>28</v>
      </c>
      <c r="E246" s="144">
        <v>1.4</v>
      </c>
      <c r="F246" s="145">
        <v>0</v>
      </c>
      <c r="G246" s="146">
        <v>1.2</v>
      </c>
      <c r="H246" s="147">
        <v>0</v>
      </c>
      <c r="I246" s="148">
        <v>20.5</v>
      </c>
      <c r="J246" s="149">
        <v>21.5</v>
      </c>
      <c r="K246" s="146">
        <v>23.2</v>
      </c>
      <c r="L246" s="149">
        <v>29.5</v>
      </c>
      <c r="M246" s="150">
        <f>8/50</f>
        <v>0.16</v>
      </c>
    </row>
    <row r="247" spans="2:20" x14ac:dyDescent="0.25">
      <c r="B247" s="335"/>
      <c r="C247" s="213" t="s">
        <v>36</v>
      </c>
      <c r="D247" s="143">
        <f t="shared" si="4"/>
        <v>29</v>
      </c>
      <c r="E247" s="144">
        <v>2.6</v>
      </c>
      <c r="F247" s="145">
        <v>0</v>
      </c>
      <c r="G247" s="146">
        <v>2.6</v>
      </c>
      <c r="H247" s="147">
        <v>0</v>
      </c>
      <c r="I247" s="148">
        <v>16.899999999999999</v>
      </c>
      <c r="J247" s="149">
        <v>19.5</v>
      </c>
      <c r="K247" s="146">
        <v>21.1</v>
      </c>
      <c r="L247" s="149">
        <v>21</v>
      </c>
      <c r="M247" s="150">
        <f>11/50</f>
        <v>0.22</v>
      </c>
    </row>
    <row r="248" spans="2:20" x14ac:dyDescent="0.25">
      <c r="B248" s="335"/>
      <c r="C248" s="213" t="s">
        <v>37</v>
      </c>
      <c r="D248" s="143">
        <f t="shared" si="4"/>
        <v>25</v>
      </c>
      <c r="E248" s="144">
        <v>1.9</v>
      </c>
      <c r="F248" s="145">
        <v>0</v>
      </c>
      <c r="G248" s="146">
        <v>2</v>
      </c>
      <c r="H248" s="147">
        <v>0</v>
      </c>
      <c r="I248" s="148">
        <v>10.6</v>
      </c>
      <c r="J248" s="149">
        <v>12</v>
      </c>
      <c r="K248" s="146">
        <v>18</v>
      </c>
      <c r="L248" s="149">
        <v>14</v>
      </c>
      <c r="M248" s="150">
        <f>10/34</f>
        <v>0.29411764705882354</v>
      </c>
    </row>
    <row r="249" spans="2:20" x14ac:dyDescent="0.25">
      <c r="B249" s="335"/>
      <c r="C249" s="213" t="s">
        <v>38</v>
      </c>
      <c r="D249" s="143">
        <f t="shared" si="4"/>
        <v>29</v>
      </c>
      <c r="E249" s="144">
        <v>2</v>
      </c>
      <c r="F249" s="145">
        <v>0</v>
      </c>
      <c r="G249" s="146">
        <v>2.2999999999999998</v>
      </c>
      <c r="H249" s="147">
        <v>0</v>
      </c>
      <c r="I249" s="148">
        <v>14</v>
      </c>
      <c r="J249" s="149">
        <v>12</v>
      </c>
      <c r="K249" s="146">
        <v>10.8</v>
      </c>
      <c r="L249" s="149">
        <v>7.5</v>
      </c>
      <c r="M249" s="150">
        <f>11/36</f>
        <v>0.30555555555555558</v>
      </c>
    </row>
    <row r="250" spans="2:20" x14ac:dyDescent="0.25">
      <c r="B250" s="335"/>
      <c r="C250" s="151" t="s">
        <v>39</v>
      </c>
      <c r="D250" s="152">
        <f t="shared" si="4"/>
        <v>29</v>
      </c>
      <c r="E250" s="153">
        <v>1.6</v>
      </c>
      <c r="F250" s="154">
        <v>0</v>
      </c>
      <c r="G250" s="155">
        <v>2</v>
      </c>
      <c r="H250" s="156">
        <v>0</v>
      </c>
      <c r="I250" s="157">
        <v>10.8</v>
      </c>
      <c r="J250" s="158">
        <v>11</v>
      </c>
      <c r="K250" s="155">
        <v>19.899999999999999</v>
      </c>
      <c r="L250" s="158">
        <v>25</v>
      </c>
      <c r="M250" s="159">
        <f>9/43</f>
        <v>0.20930232558139536</v>
      </c>
    </row>
    <row r="251" spans="2:20" ht="15.75" thickBot="1" x14ac:dyDescent="0.3">
      <c r="B251" s="335"/>
      <c r="C251" s="298" t="s">
        <v>40</v>
      </c>
      <c r="D251" s="288">
        <f t="shared" si="4"/>
        <v>38</v>
      </c>
      <c r="E251" s="299">
        <v>0.7</v>
      </c>
      <c r="F251" s="300">
        <v>0</v>
      </c>
      <c r="G251" s="301">
        <v>1.1000000000000001</v>
      </c>
      <c r="H251" s="302">
        <v>0</v>
      </c>
      <c r="I251" s="303">
        <v>13.2</v>
      </c>
      <c r="J251" s="304">
        <v>11</v>
      </c>
      <c r="K251" s="301">
        <v>17.600000000000001</v>
      </c>
      <c r="L251" s="304">
        <v>21</v>
      </c>
      <c r="M251" s="305">
        <f>9/53</f>
        <v>0.16981132075471697</v>
      </c>
    </row>
    <row r="252" spans="2:20" ht="15" customHeight="1" x14ac:dyDescent="0.25">
      <c r="B252" s="337" t="s">
        <v>45</v>
      </c>
      <c r="C252" s="215" t="s">
        <v>14</v>
      </c>
      <c r="D252" s="216">
        <f t="shared" si="4"/>
        <v>67</v>
      </c>
      <c r="E252" s="217">
        <v>1.5</v>
      </c>
      <c r="F252" s="218">
        <v>0</v>
      </c>
      <c r="G252" s="219">
        <v>2.2000000000000002</v>
      </c>
      <c r="H252" s="220">
        <v>1</v>
      </c>
      <c r="I252" s="221">
        <v>35.299999999999997</v>
      </c>
      <c r="J252" s="222">
        <v>16</v>
      </c>
      <c r="K252" s="219">
        <v>37.6</v>
      </c>
      <c r="L252" s="222">
        <v>43</v>
      </c>
      <c r="M252" s="223">
        <v>0.26315789473684209</v>
      </c>
    </row>
    <row r="253" spans="2:20" x14ac:dyDescent="0.25">
      <c r="B253" s="338"/>
      <c r="C253" s="201" t="s">
        <v>15</v>
      </c>
      <c r="D253" s="165">
        <f t="shared" si="4"/>
        <v>60</v>
      </c>
      <c r="E253" s="171">
        <v>1.5</v>
      </c>
      <c r="F253" s="170">
        <v>0</v>
      </c>
      <c r="G253" s="172">
        <v>1.9</v>
      </c>
      <c r="H253" s="173">
        <v>0</v>
      </c>
      <c r="I253" s="174">
        <v>35.799999999999997</v>
      </c>
      <c r="J253" s="175">
        <v>20</v>
      </c>
      <c r="K253" s="172">
        <v>27.8</v>
      </c>
      <c r="L253" s="175">
        <v>18</v>
      </c>
      <c r="M253" s="168">
        <v>0.24074074074074073</v>
      </c>
      <c r="T253" t="s">
        <v>42</v>
      </c>
    </row>
    <row r="254" spans="2:20" x14ac:dyDescent="0.25">
      <c r="B254" s="338"/>
      <c r="C254" s="201" t="s">
        <v>16</v>
      </c>
      <c r="D254" s="165">
        <f t="shared" si="4"/>
        <v>66</v>
      </c>
      <c r="E254" s="171">
        <v>1.6</v>
      </c>
      <c r="F254" s="170">
        <v>0</v>
      </c>
      <c r="G254" s="172">
        <v>2</v>
      </c>
      <c r="H254" s="173">
        <v>1</v>
      </c>
      <c r="I254" s="174">
        <v>20.6</v>
      </c>
      <c r="J254" s="175">
        <v>13</v>
      </c>
      <c r="K254" s="172">
        <v>34.9</v>
      </c>
      <c r="L254" s="175">
        <v>25</v>
      </c>
      <c r="M254" s="168">
        <v>0.2</v>
      </c>
    </row>
    <row r="255" spans="2:20" x14ac:dyDescent="0.25">
      <c r="B255" s="338"/>
      <c r="C255" s="201" t="s">
        <v>17</v>
      </c>
      <c r="D255" s="165">
        <f t="shared" si="4"/>
        <v>88</v>
      </c>
      <c r="E255" s="171">
        <v>1.4</v>
      </c>
      <c r="F255" s="170">
        <v>0</v>
      </c>
      <c r="G255" s="172">
        <v>1.9</v>
      </c>
      <c r="H255" s="173">
        <v>0</v>
      </c>
      <c r="I255" s="174">
        <v>16.100000000000001</v>
      </c>
      <c r="J255" s="175">
        <v>10</v>
      </c>
      <c r="K255" s="172">
        <v>24.5</v>
      </c>
      <c r="L255" s="175">
        <v>20</v>
      </c>
      <c r="M255" s="168">
        <v>0.26250000000000001</v>
      </c>
    </row>
    <row r="256" spans="2:20" x14ac:dyDescent="0.25">
      <c r="B256" s="338"/>
      <c r="C256" s="201" t="s">
        <v>18</v>
      </c>
      <c r="D256" s="165">
        <f t="shared" si="4"/>
        <v>72</v>
      </c>
      <c r="E256" s="171">
        <v>1.9</v>
      </c>
      <c r="F256" s="170">
        <v>0</v>
      </c>
      <c r="G256" s="172">
        <v>2.4</v>
      </c>
      <c r="H256" s="173">
        <v>0</v>
      </c>
      <c r="I256" s="174">
        <v>23.5</v>
      </c>
      <c r="J256" s="175">
        <v>20</v>
      </c>
      <c r="K256" s="172">
        <v>24</v>
      </c>
      <c r="L256" s="175">
        <v>33</v>
      </c>
      <c r="M256" s="168">
        <v>0.25</v>
      </c>
    </row>
    <row r="257" spans="2:14" x14ac:dyDescent="0.25">
      <c r="B257" s="338"/>
      <c r="C257" s="201" t="s">
        <v>19</v>
      </c>
      <c r="D257" s="165">
        <f t="shared" si="4"/>
        <v>112</v>
      </c>
      <c r="E257" s="171">
        <v>1.6</v>
      </c>
      <c r="F257" s="170">
        <v>0</v>
      </c>
      <c r="G257" s="172">
        <v>2.1</v>
      </c>
      <c r="H257" s="173">
        <v>0</v>
      </c>
      <c r="I257" s="174">
        <v>27.6</v>
      </c>
      <c r="J257" s="175">
        <v>21</v>
      </c>
      <c r="K257" s="172">
        <v>22.7</v>
      </c>
      <c r="L257" s="175">
        <v>13</v>
      </c>
      <c r="M257" s="168">
        <v>0.29032258064516131</v>
      </c>
    </row>
    <row r="258" spans="2:14" s="74" customFormat="1" x14ac:dyDescent="0.25">
      <c r="B258" s="338"/>
      <c r="C258" s="201" t="s">
        <v>20</v>
      </c>
      <c r="D258" s="165">
        <f t="shared" si="4"/>
        <v>79</v>
      </c>
      <c r="E258" s="174">
        <v>2.1</v>
      </c>
      <c r="F258" s="170">
        <v>1</v>
      </c>
      <c r="G258" s="172">
        <v>2.9</v>
      </c>
      <c r="H258" s="173">
        <v>1</v>
      </c>
      <c r="I258" s="174">
        <v>26.9</v>
      </c>
      <c r="J258" s="175">
        <v>25</v>
      </c>
      <c r="K258" s="172">
        <v>32.1</v>
      </c>
      <c r="L258" s="175">
        <v>45</v>
      </c>
      <c r="M258" s="168">
        <v>0.20454545454545456</v>
      </c>
      <c r="N258"/>
    </row>
    <row r="259" spans="2:14" s="74" customFormat="1" x14ac:dyDescent="0.25">
      <c r="B259" s="338"/>
      <c r="C259" s="201" t="s">
        <v>21</v>
      </c>
      <c r="D259" s="165">
        <f t="shared" si="4"/>
        <v>65</v>
      </c>
      <c r="E259" s="171">
        <v>1.5</v>
      </c>
      <c r="F259" s="170">
        <v>1</v>
      </c>
      <c r="G259" s="172">
        <v>2</v>
      </c>
      <c r="H259" s="173">
        <v>1</v>
      </c>
      <c r="I259" s="174">
        <v>37.200000000000003</v>
      </c>
      <c r="J259" s="175">
        <v>34</v>
      </c>
      <c r="K259" s="172">
        <v>42.1</v>
      </c>
      <c r="L259" s="175">
        <v>49</v>
      </c>
      <c r="M259" s="168">
        <v>0.20754716981132076</v>
      </c>
      <c r="N259"/>
    </row>
    <row r="260" spans="2:14" s="74" customFormat="1" x14ac:dyDescent="0.25">
      <c r="B260" s="338"/>
      <c r="C260" s="201" t="s">
        <v>22</v>
      </c>
      <c r="D260" s="165">
        <f t="shared" si="4"/>
        <v>71</v>
      </c>
      <c r="E260" s="171">
        <v>1.8</v>
      </c>
      <c r="F260" s="170">
        <v>1</v>
      </c>
      <c r="G260" s="172">
        <v>2.2999999999999998</v>
      </c>
      <c r="H260" s="173">
        <v>1</v>
      </c>
      <c r="I260" s="174">
        <v>27.5</v>
      </c>
      <c r="J260" s="175">
        <v>23</v>
      </c>
      <c r="K260" s="172">
        <v>47.4</v>
      </c>
      <c r="L260" s="175">
        <v>52</v>
      </c>
      <c r="M260" s="168">
        <v>0.15306122448979592</v>
      </c>
      <c r="N260"/>
    </row>
    <row r="261" spans="2:14" s="74" customFormat="1" x14ac:dyDescent="0.25">
      <c r="B261" s="338"/>
      <c r="C261" s="224" t="s">
        <v>23</v>
      </c>
      <c r="D261" s="165">
        <f t="shared" si="4"/>
        <v>76</v>
      </c>
      <c r="E261" s="171">
        <v>2.6</v>
      </c>
      <c r="F261" s="170">
        <v>0</v>
      </c>
      <c r="G261" s="172">
        <v>2.8</v>
      </c>
      <c r="H261" s="173">
        <v>0</v>
      </c>
      <c r="I261" s="174">
        <v>29.6</v>
      </c>
      <c r="J261" s="175">
        <v>19</v>
      </c>
      <c r="K261" s="172">
        <v>37.5</v>
      </c>
      <c r="L261" s="175">
        <v>46</v>
      </c>
      <c r="M261" s="168">
        <v>0.23</v>
      </c>
      <c r="N261"/>
    </row>
    <row r="262" spans="2:14" s="74" customFormat="1" x14ac:dyDescent="0.25">
      <c r="B262" s="338"/>
      <c r="C262" s="201" t="s">
        <v>24</v>
      </c>
      <c r="D262" s="165">
        <f t="shared" si="4"/>
        <v>80</v>
      </c>
      <c r="E262" s="171">
        <v>3.3</v>
      </c>
      <c r="F262" s="170">
        <v>0</v>
      </c>
      <c r="G262" s="172">
        <v>3.8</v>
      </c>
      <c r="H262" s="173">
        <v>1</v>
      </c>
      <c r="I262" s="174">
        <v>24.2</v>
      </c>
      <c r="J262" s="175">
        <v>21</v>
      </c>
      <c r="K262" s="172">
        <v>37.1</v>
      </c>
      <c r="L262" s="175">
        <v>41</v>
      </c>
      <c r="M262" s="168">
        <v>0.11764705882352941</v>
      </c>
      <c r="N262"/>
    </row>
    <row r="263" spans="2:14" s="74" customFormat="1" x14ac:dyDescent="0.25">
      <c r="B263" s="338"/>
      <c r="C263" s="201" t="s">
        <v>25</v>
      </c>
      <c r="D263" s="165">
        <f t="shared" ref="D263:D276" si="5">D172+D80</f>
        <v>98</v>
      </c>
      <c r="E263" s="231">
        <v>1.3</v>
      </c>
      <c r="F263" s="232">
        <v>0</v>
      </c>
      <c r="G263" s="233">
        <v>2.2000000000000002</v>
      </c>
      <c r="H263" s="232">
        <v>0</v>
      </c>
      <c r="I263" s="233">
        <v>26.5</v>
      </c>
      <c r="J263" s="232">
        <v>24</v>
      </c>
      <c r="K263" s="233">
        <v>31.8</v>
      </c>
      <c r="L263" s="234">
        <v>39</v>
      </c>
      <c r="M263" s="235">
        <v>0.23863636363636365</v>
      </c>
      <c r="N263"/>
    </row>
    <row r="264" spans="2:14" s="74" customFormat="1" x14ac:dyDescent="0.25">
      <c r="B264" s="338"/>
      <c r="C264" s="201" t="s">
        <v>26</v>
      </c>
      <c r="D264" s="165">
        <f t="shared" si="5"/>
        <v>78</v>
      </c>
      <c r="E264" s="231">
        <v>1.7</v>
      </c>
      <c r="F264" s="232">
        <v>0</v>
      </c>
      <c r="G264" s="233">
        <v>2</v>
      </c>
      <c r="H264" s="232">
        <v>0</v>
      </c>
      <c r="I264" s="233">
        <v>22.9</v>
      </c>
      <c r="J264" s="232">
        <v>22</v>
      </c>
      <c r="K264" s="233">
        <v>35.5</v>
      </c>
      <c r="L264" s="234">
        <v>41</v>
      </c>
      <c r="M264" s="235">
        <v>9.8039215686274508E-2</v>
      </c>
      <c r="N264"/>
    </row>
    <row r="265" spans="2:14" s="74" customFormat="1" x14ac:dyDescent="0.25">
      <c r="B265" s="338"/>
      <c r="C265" s="201" t="s">
        <v>27</v>
      </c>
      <c r="D265" s="165">
        <f t="shared" si="5"/>
        <v>87</v>
      </c>
      <c r="E265" s="236">
        <v>1.7</v>
      </c>
      <c r="F265" s="166">
        <v>0</v>
      </c>
      <c r="G265" s="237">
        <v>1.9</v>
      </c>
      <c r="H265" s="166">
        <v>0</v>
      </c>
      <c r="I265" s="237">
        <v>22.1</v>
      </c>
      <c r="J265" s="166">
        <v>20</v>
      </c>
      <c r="K265" s="237">
        <v>25.2</v>
      </c>
      <c r="L265" s="238">
        <v>19</v>
      </c>
      <c r="M265" s="168">
        <v>0.30526315789473685</v>
      </c>
      <c r="N265"/>
    </row>
    <row r="266" spans="2:14" s="74" customFormat="1" x14ac:dyDescent="0.25">
      <c r="B266" s="338"/>
      <c r="C266" s="201" t="s">
        <v>28</v>
      </c>
      <c r="D266" s="165">
        <f t="shared" si="5"/>
        <v>90</v>
      </c>
      <c r="E266" s="239">
        <v>1.2</v>
      </c>
      <c r="F266" s="166">
        <v>0</v>
      </c>
      <c r="G266" s="237">
        <v>1.3</v>
      </c>
      <c r="H266" s="166">
        <v>0</v>
      </c>
      <c r="I266" s="237">
        <v>21</v>
      </c>
      <c r="J266" s="166">
        <v>15</v>
      </c>
      <c r="K266" s="237">
        <v>23</v>
      </c>
      <c r="L266" s="240">
        <v>14.5</v>
      </c>
      <c r="M266" s="241">
        <v>0.12987012987012986</v>
      </c>
      <c r="N266"/>
    </row>
    <row r="267" spans="2:14" s="74" customFormat="1" x14ac:dyDescent="0.25">
      <c r="B267" s="338"/>
      <c r="C267" s="201" t="s">
        <v>31</v>
      </c>
      <c r="D267" s="165">
        <f t="shared" si="5"/>
        <v>78</v>
      </c>
      <c r="E267" s="171">
        <v>1.6</v>
      </c>
      <c r="F267" s="170">
        <v>0</v>
      </c>
      <c r="G267" s="172">
        <v>1.8</v>
      </c>
      <c r="H267" s="173">
        <v>0</v>
      </c>
      <c r="I267" s="174">
        <v>11.4</v>
      </c>
      <c r="J267" s="175">
        <v>6</v>
      </c>
      <c r="K267" s="172">
        <v>20.399999999999999</v>
      </c>
      <c r="L267" s="175">
        <v>13</v>
      </c>
      <c r="M267" s="168">
        <f>27/144</f>
        <v>0.1875</v>
      </c>
      <c r="N267"/>
    </row>
    <row r="268" spans="2:14" s="74" customFormat="1" x14ac:dyDescent="0.25">
      <c r="B268" s="338"/>
      <c r="C268" s="201" t="s">
        <v>32</v>
      </c>
      <c r="D268" s="165">
        <f t="shared" si="5"/>
        <v>102</v>
      </c>
      <c r="E268" s="171">
        <v>1.4</v>
      </c>
      <c r="F268" s="170">
        <v>0</v>
      </c>
      <c r="G268" s="172">
        <v>1.6</v>
      </c>
      <c r="H268" s="173">
        <v>0</v>
      </c>
      <c r="I268" s="174">
        <v>12.6</v>
      </c>
      <c r="J268" s="175">
        <v>13</v>
      </c>
      <c r="K268" s="172">
        <v>11.8</v>
      </c>
      <c r="L268" s="175">
        <v>11.5</v>
      </c>
      <c r="M268" s="168">
        <f>38/134</f>
        <v>0.28358208955223879</v>
      </c>
      <c r="N268"/>
    </row>
    <row r="269" spans="2:14" s="74" customFormat="1" x14ac:dyDescent="0.25">
      <c r="B269" s="338"/>
      <c r="C269" s="201" t="s">
        <v>33</v>
      </c>
      <c r="D269" s="165">
        <f t="shared" si="5"/>
        <v>125</v>
      </c>
      <c r="E269" s="171">
        <v>1.4</v>
      </c>
      <c r="F269" s="170">
        <v>0</v>
      </c>
      <c r="G269" s="172">
        <v>1.5</v>
      </c>
      <c r="H269" s="173">
        <v>0</v>
      </c>
      <c r="I269" s="174">
        <v>14</v>
      </c>
      <c r="J269" s="175">
        <v>10</v>
      </c>
      <c r="K269" s="172">
        <v>14.3</v>
      </c>
      <c r="L269" s="175">
        <v>12</v>
      </c>
      <c r="M269" s="168">
        <f>37/168</f>
        <v>0.22023809523809523</v>
      </c>
      <c r="N269"/>
    </row>
    <row r="270" spans="2:14" s="228" customFormat="1" ht="15" customHeight="1" x14ac:dyDescent="0.25">
      <c r="B270" s="338"/>
      <c r="C270" s="201" t="s">
        <v>34</v>
      </c>
      <c r="D270" s="165">
        <f t="shared" si="5"/>
        <v>93</v>
      </c>
      <c r="E270" s="171">
        <v>1.2</v>
      </c>
      <c r="F270" s="170">
        <v>0</v>
      </c>
      <c r="G270" s="172">
        <v>1.3</v>
      </c>
      <c r="H270" s="173">
        <v>0</v>
      </c>
      <c r="I270" s="174">
        <v>23.9</v>
      </c>
      <c r="J270" s="175">
        <v>25</v>
      </c>
      <c r="K270" s="172">
        <v>18.600000000000001</v>
      </c>
      <c r="L270" s="175">
        <v>14</v>
      </c>
      <c r="M270" s="168">
        <v>0.14457831325301204</v>
      </c>
      <c r="N270" s="225"/>
    </row>
    <row r="271" spans="2:14" x14ac:dyDescent="0.25">
      <c r="B271" s="338"/>
      <c r="C271" s="201" t="s">
        <v>35</v>
      </c>
      <c r="D271" s="165">
        <f t="shared" si="5"/>
        <v>99</v>
      </c>
      <c r="E271" s="171">
        <v>1.4</v>
      </c>
      <c r="F271" s="170">
        <v>0</v>
      </c>
      <c r="G271" s="172">
        <v>1.4</v>
      </c>
      <c r="H271" s="173">
        <v>0</v>
      </c>
      <c r="I271" s="174">
        <v>24</v>
      </c>
      <c r="J271" s="175">
        <v>20.5</v>
      </c>
      <c r="K271" s="172">
        <v>23.6</v>
      </c>
      <c r="L271" s="175">
        <v>13</v>
      </c>
      <c r="M271" s="168">
        <f>31/175</f>
        <v>0.17714285714285713</v>
      </c>
    </row>
    <row r="272" spans="2:14" s="74" customFormat="1" x14ac:dyDescent="0.25">
      <c r="B272" s="338"/>
      <c r="C272" s="201" t="s">
        <v>36</v>
      </c>
      <c r="D272" s="165">
        <f t="shared" si="5"/>
        <v>110</v>
      </c>
      <c r="E272" s="171">
        <v>1.5</v>
      </c>
      <c r="F272" s="170">
        <v>0</v>
      </c>
      <c r="G272" s="172">
        <v>1.5</v>
      </c>
      <c r="H272" s="173">
        <v>0</v>
      </c>
      <c r="I272" s="174">
        <v>26.6</v>
      </c>
      <c r="J272" s="175">
        <v>23</v>
      </c>
      <c r="K272" s="172">
        <v>21.4</v>
      </c>
      <c r="L272" s="175">
        <v>13</v>
      </c>
      <c r="M272" s="168">
        <f>30/178</f>
        <v>0.16853932584269662</v>
      </c>
      <c r="N272"/>
    </row>
    <row r="273" spans="2:14" x14ac:dyDescent="0.25">
      <c r="B273" s="338"/>
      <c r="C273" s="201" t="s">
        <v>37</v>
      </c>
      <c r="D273" s="165">
        <f t="shared" si="5"/>
        <v>103</v>
      </c>
      <c r="E273" s="171">
        <v>1.8</v>
      </c>
      <c r="F273" s="170">
        <v>0</v>
      </c>
      <c r="G273" s="172">
        <v>1.8</v>
      </c>
      <c r="H273" s="173">
        <v>0</v>
      </c>
      <c r="I273" s="174">
        <v>25.1</v>
      </c>
      <c r="J273" s="175">
        <v>20.5</v>
      </c>
      <c r="K273" s="172">
        <v>25.4</v>
      </c>
      <c r="L273" s="175">
        <v>15.5</v>
      </c>
      <c r="M273" s="168">
        <f>40/193</f>
        <v>0.20725388601036268</v>
      </c>
    </row>
    <row r="274" spans="2:14" x14ac:dyDescent="0.25">
      <c r="B274" s="338"/>
      <c r="C274" s="201" t="s">
        <v>38</v>
      </c>
      <c r="D274" s="165">
        <f t="shared" si="5"/>
        <v>117</v>
      </c>
      <c r="E274" s="171">
        <v>1.5</v>
      </c>
      <c r="F274" s="170">
        <v>1</v>
      </c>
      <c r="G274" s="172">
        <v>1.5</v>
      </c>
      <c r="H274" s="173">
        <v>1</v>
      </c>
      <c r="I274" s="174">
        <v>20.7</v>
      </c>
      <c r="J274" s="175">
        <v>18</v>
      </c>
      <c r="K274" s="172">
        <v>24.4</v>
      </c>
      <c r="L274" s="175">
        <v>10.5</v>
      </c>
      <c r="M274" s="168">
        <f>38/193</f>
        <v>0.19689119170984457</v>
      </c>
    </row>
    <row r="275" spans="2:14" x14ac:dyDescent="0.25">
      <c r="B275" s="338"/>
      <c r="C275" s="84" t="s">
        <v>39</v>
      </c>
      <c r="D275" s="85">
        <f t="shared" si="5"/>
        <v>125</v>
      </c>
      <c r="E275" s="86">
        <v>1.4</v>
      </c>
      <c r="F275" s="87">
        <v>0</v>
      </c>
      <c r="G275" s="88">
        <v>1.4</v>
      </c>
      <c r="H275" s="89">
        <v>0</v>
      </c>
      <c r="I275" s="90">
        <v>23</v>
      </c>
      <c r="J275" s="91">
        <v>19.5</v>
      </c>
      <c r="K275" s="88">
        <v>22.6</v>
      </c>
      <c r="L275" s="91">
        <v>12</v>
      </c>
      <c r="M275" s="92">
        <f>39/125</f>
        <v>0.312</v>
      </c>
    </row>
    <row r="276" spans="2:14" ht="15.75" thickBot="1" x14ac:dyDescent="0.3">
      <c r="B276" s="339"/>
      <c r="C276" s="268" t="s">
        <v>40</v>
      </c>
      <c r="D276" s="278">
        <f t="shared" si="5"/>
        <v>94</v>
      </c>
      <c r="E276" s="270">
        <v>1.2</v>
      </c>
      <c r="F276" s="271">
        <v>0</v>
      </c>
      <c r="G276" s="272">
        <v>1.2</v>
      </c>
      <c r="H276" s="273">
        <v>0</v>
      </c>
      <c r="I276" s="274">
        <v>25.5</v>
      </c>
      <c r="J276" s="275">
        <v>20</v>
      </c>
      <c r="K276" s="272">
        <v>29.4</v>
      </c>
      <c r="L276" s="275">
        <v>21</v>
      </c>
      <c r="M276" s="276">
        <f>20/207</f>
        <v>9.6618357487922704E-2</v>
      </c>
    </row>
    <row r="277" spans="2:14" s="74" customFormat="1" ht="41.25" customHeight="1" x14ac:dyDescent="0.25">
      <c r="B277" s="316" t="s">
        <v>437</v>
      </c>
      <c r="C277" s="316"/>
      <c r="D277" s="316"/>
      <c r="E277" s="316"/>
      <c r="F277" s="316"/>
      <c r="G277" s="316"/>
      <c r="H277" s="316"/>
      <c r="I277" s="316"/>
      <c r="J277" s="316"/>
      <c r="K277" s="316"/>
      <c r="L277" s="316"/>
      <c r="M277" s="316"/>
      <c r="N277"/>
    </row>
    <row r="278" spans="2:14" s="280" customFormat="1" ht="12.75" x14ac:dyDescent="0.2">
      <c r="B278" s="345" t="s">
        <v>431</v>
      </c>
      <c r="C278" s="345"/>
      <c r="D278" s="345"/>
      <c r="E278" s="345"/>
      <c r="F278" s="345"/>
      <c r="G278" s="345"/>
      <c r="H278" s="345"/>
      <c r="I278" s="345"/>
      <c r="J278" s="345"/>
      <c r="K278" s="345"/>
      <c r="L278" s="345"/>
      <c r="M278" s="345"/>
    </row>
    <row r="280" spans="2:14" x14ac:dyDescent="0.25">
      <c r="D280" t="s">
        <v>42</v>
      </c>
    </row>
    <row r="281" spans="2:14" x14ac:dyDescent="0.25">
      <c r="D281" t="s">
        <v>42</v>
      </c>
    </row>
  </sheetData>
  <mergeCells count="72">
    <mergeCell ref="B2:M2"/>
    <mergeCell ref="B252:B276"/>
    <mergeCell ref="B278:M278"/>
    <mergeCell ref="M224:M226"/>
    <mergeCell ref="E225:F225"/>
    <mergeCell ref="G225:H225"/>
    <mergeCell ref="I225:J225"/>
    <mergeCell ref="K225:L225"/>
    <mergeCell ref="B227:B251"/>
    <mergeCell ref="E224:L224"/>
    <mergeCell ref="B193:B207"/>
    <mergeCell ref="B209:B219"/>
    <mergeCell ref="C209:D209"/>
    <mergeCell ref="B224:C226"/>
    <mergeCell ref="D224:D226"/>
    <mergeCell ref="B161:B185"/>
    <mergeCell ref="B190:C192"/>
    <mergeCell ref="D190:D192"/>
    <mergeCell ref="E190:L190"/>
    <mergeCell ref="M190:M192"/>
    <mergeCell ref="E191:F191"/>
    <mergeCell ref="G191:H191"/>
    <mergeCell ref="I191:J191"/>
    <mergeCell ref="K191:L191"/>
    <mergeCell ref="B136:B160"/>
    <mergeCell ref="B102:B116"/>
    <mergeCell ref="B118:B128"/>
    <mergeCell ref="C118:D118"/>
    <mergeCell ref="B133:C135"/>
    <mergeCell ref="D133:D135"/>
    <mergeCell ref="B129:M129"/>
    <mergeCell ref="M133:M135"/>
    <mergeCell ref="E134:F134"/>
    <mergeCell ref="G134:H134"/>
    <mergeCell ref="I134:J134"/>
    <mergeCell ref="K134:L134"/>
    <mergeCell ref="E133:L133"/>
    <mergeCell ref="B69:B93"/>
    <mergeCell ref="B95:M95"/>
    <mergeCell ref="B99:C101"/>
    <mergeCell ref="D99:D101"/>
    <mergeCell ref="E99:L99"/>
    <mergeCell ref="M99:M101"/>
    <mergeCell ref="E100:F100"/>
    <mergeCell ref="G100:H100"/>
    <mergeCell ref="I100:J100"/>
    <mergeCell ref="K100:L100"/>
    <mergeCell ref="B94:M94"/>
    <mergeCell ref="D41:D43"/>
    <mergeCell ref="B37:M37"/>
    <mergeCell ref="M41:M43"/>
    <mergeCell ref="E42:F42"/>
    <mergeCell ref="G42:H42"/>
    <mergeCell ref="I42:J42"/>
    <mergeCell ref="K42:L42"/>
    <mergeCell ref="E41:L41"/>
    <mergeCell ref="B186:M186"/>
    <mergeCell ref="B220:M220"/>
    <mergeCell ref="B277:M277"/>
    <mergeCell ref="B7:C9"/>
    <mergeCell ref="D7:D9"/>
    <mergeCell ref="E7:L7"/>
    <mergeCell ref="M7:M9"/>
    <mergeCell ref="E8:F8"/>
    <mergeCell ref="G8:H8"/>
    <mergeCell ref="I8:J8"/>
    <mergeCell ref="K8:L8"/>
    <mergeCell ref="B44:B68"/>
    <mergeCell ref="B10:B24"/>
    <mergeCell ref="B26:B36"/>
    <mergeCell ref="C26:D26"/>
    <mergeCell ref="B41:C43"/>
  </mergeCells>
  <pageMargins left="0.7" right="0.7" top="0.75" bottom="0.75" header="0.3" footer="0.3"/>
  <pageSetup orientation="portrait" r:id="rId1"/>
  <ignoredErrors>
    <ignoredError sqref="D215 M18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2"/>
  <sheetViews>
    <sheetView zoomScale="90" zoomScaleNormal="90" workbookViewId="0">
      <pane ySplit="2" topLeftCell="A3" activePane="bottomLeft" state="frozen"/>
      <selection pane="bottomLeft" activeCell="E1" sqref="E1"/>
    </sheetView>
  </sheetViews>
  <sheetFormatPr defaultColWidth="74.85546875" defaultRowHeight="15" x14ac:dyDescent="0.25"/>
  <cols>
    <col min="1" max="1" width="11.5703125" customWidth="1"/>
    <col min="2" max="2" width="11.28515625" customWidth="1"/>
    <col min="3" max="3" width="13.42578125" customWidth="1"/>
    <col min="4" max="4" width="66.28515625" customWidth="1"/>
    <col min="5" max="5" width="21.28515625" customWidth="1"/>
    <col min="6" max="6" width="14.7109375" bestFit="1" customWidth="1"/>
    <col min="7" max="7" width="18" customWidth="1"/>
    <col min="8" max="8" width="34.42578125" bestFit="1" customWidth="1"/>
    <col min="9" max="9" width="18.5703125" bestFit="1" customWidth="1"/>
    <col min="10" max="10" width="20.7109375" bestFit="1" customWidth="1"/>
    <col min="11" max="11" width="17.42578125" customWidth="1"/>
    <col min="12" max="12" width="24.28515625" bestFit="1" customWidth="1"/>
    <col min="13" max="13" width="15.7109375" customWidth="1"/>
    <col min="14" max="14" width="32.85546875" bestFit="1" customWidth="1"/>
    <col min="15" max="15" width="35" bestFit="1" customWidth="1"/>
    <col min="16" max="16" width="16.7109375" bestFit="1" customWidth="1"/>
    <col min="17" max="17" width="20.85546875" customWidth="1"/>
    <col min="18" max="18" width="88.85546875" customWidth="1"/>
    <col min="19" max="19" width="20.7109375" customWidth="1"/>
    <col min="20" max="20" width="114" customWidth="1"/>
    <col min="21" max="21" width="32" bestFit="1" customWidth="1"/>
    <col min="22" max="22" width="49.140625" bestFit="1" customWidth="1"/>
  </cols>
  <sheetData>
    <row r="1" spans="1:22" x14ac:dyDescent="0.25">
      <c r="A1" s="1" t="s">
        <v>426</v>
      </c>
    </row>
    <row r="2" spans="1:22" s="310" customFormat="1" ht="66.75" customHeight="1" x14ac:dyDescent="0.25">
      <c r="A2" s="264" t="s">
        <v>50</v>
      </c>
      <c r="B2" s="267" t="s">
        <v>410</v>
      </c>
      <c r="C2" s="264" t="s">
        <v>53</v>
      </c>
      <c r="D2" s="264" t="s">
        <v>54</v>
      </c>
      <c r="E2" s="264" t="s">
        <v>411</v>
      </c>
      <c r="F2" s="264" t="s">
        <v>56</v>
      </c>
      <c r="G2" s="264" t="s">
        <v>57</v>
      </c>
      <c r="H2" s="265" t="s">
        <v>425</v>
      </c>
      <c r="I2" s="266" t="s">
        <v>412</v>
      </c>
      <c r="J2" s="266" t="s">
        <v>413</v>
      </c>
      <c r="K2" s="267" t="s">
        <v>414</v>
      </c>
      <c r="L2" s="266" t="s">
        <v>415</v>
      </c>
      <c r="M2" s="267" t="s">
        <v>416</v>
      </c>
      <c r="N2" s="266" t="s">
        <v>417</v>
      </c>
      <c r="O2" s="267" t="s">
        <v>418</v>
      </c>
      <c r="P2" s="266" t="s">
        <v>419</v>
      </c>
      <c r="Q2" s="267" t="s">
        <v>420</v>
      </c>
      <c r="R2" s="265" t="s">
        <v>421</v>
      </c>
      <c r="S2" s="267" t="s">
        <v>422</v>
      </c>
      <c r="T2" s="265" t="s">
        <v>423</v>
      </c>
      <c r="U2" s="308" t="s">
        <v>424</v>
      </c>
      <c r="V2" s="309" t="s">
        <v>72</v>
      </c>
    </row>
    <row r="3" spans="1:22" x14ac:dyDescent="0.25">
      <c r="A3" s="242" t="s">
        <v>73</v>
      </c>
      <c r="B3" s="247">
        <v>9269</v>
      </c>
      <c r="C3" s="242" t="s">
        <v>74</v>
      </c>
      <c r="D3" s="242" t="s">
        <v>166</v>
      </c>
      <c r="E3" s="242" t="s">
        <v>76</v>
      </c>
      <c r="F3" s="242" t="s">
        <v>167</v>
      </c>
      <c r="G3" s="242" t="s">
        <v>86</v>
      </c>
      <c r="H3" s="242" t="s">
        <v>168</v>
      </c>
      <c r="I3" s="243">
        <v>42775</v>
      </c>
      <c r="J3" s="243">
        <v>42780</v>
      </c>
      <c r="K3" s="244">
        <v>5</v>
      </c>
      <c r="L3" s="243">
        <v>42780</v>
      </c>
      <c r="M3" s="244">
        <v>5</v>
      </c>
      <c r="N3" s="244" t="s">
        <v>80</v>
      </c>
      <c r="O3" s="244" t="s">
        <v>80</v>
      </c>
      <c r="P3" s="243">
        <v>42850</v>
      </c>
      <c r="Q3" s="244">
        <v>75</v>
      </c>
      <c r="R3" s="242" t="s">
        <v>81</v>
      </c>
      <c r="S3" s="244" t="s">
        <v>82</v>
      </c>
      <c r="T3" s="242"/>
      <c r="U3" s="242" t="s">
        <v>169</v>
      </c>
      <c r="V3" s="242"/>
    </row>
    <row r="4" spans="1:22" x14ac:dyDescent="0.25">
      <c r="A4" s="242" t="s">
        <v>73</v>
      </c>
      <c r="B4" s="247">
        <v>9386</v>
      </c>
      <c r="C4" s="242" t="s">
        <v>74</v>
      </c>
      <c r="D4" s="242" t="s">
        <v>120</v>
      </c>
      <c r="E4" s="242" t="s">
        <v>76</v>
      </c>
      <c r="F4" s="242" t="s">
        <v>98</v>
      </c>
      <c r="G4" s="242" t="s">
        <v>78</v>
      </c>
      <c r="H4" s="242" t="s">
        <v>79</v>
      </c>
      <c r="I4" s="243">
        <v>42793</v>
      </c>
      <c r="J4" s="243">
        <v>42793</v>
      </c>
      <c r="K4" s="244">
        <v>0</v>
      </c>
      <c r="L4" s="243">
        <v>42793</v>
      </c>
      <c r="M4" s="244">
        <v>0</v>
      </c>
      <c r="N4" s="244" t="s">
        <v>80</v>
      </c>
      <c r="O4" s="244" t="s">
        <v>80</v>
      </c>
      <c r="P4" s="243">
        <v>42828</v>
      </c>
      <c r="Q4" s="244">
        <v>35</v>
      </c>
      <c r="R4" s="242" t="s">
        <v>161</v>
      </c>
      <c r="S4" s="244" t="s">
        <v>82</v>
      </c>
      <c r="T4" s="242"/>
      <c r="U4" s="242" t="s">
        <v>100</v>
      </c>
      <c r="V4" s="242"/>
    </row>
    <row r="5" spans="1:22" x14ac:dyDescent="0.25">
      <c r="A5" s="242" t="s">
        <v>73</v>
      </c>
      <c r="B5" s="247">
        <v>9685</v>
      </c>
      <c r="C5" s="242" t="s">
        <v>258</v>
      </c>
      <c r="D5" s="242"/>
      <c r="E5" s="242" t="s">
        <v>259</v>
      </c>
      <c r="F5" s="242" t="s">
        <v>85</v>
      </c>
      <c r="G5" s="242" t="s">
        <v>78</v>
      </c>
      <c r="H5" s="242" t="s">
        <v>260</v>
      </c>
      <c r="I5" s="243">
        <v>42801</v>
      </c>
      <c r="J5" s="243">
        <v>42801</v>
      </c>
      <c r="K5" s="244">
        <v>0</v>
      </c>
      <c r="L5" s="243">
        <v>42801</v>
      </c>
      <c r="M5" s="244">
        <v>0</v>
      </c>
      <c r="N5" s="243">
        <v>42825</v>
      </c>
      <c r="O5" s="244">
        <v>24</v>
      </c>
      <c r="P5" s="243">
        <v>42828</v>
      </c>
      <c r="Q5" s="244">
        <v>27</v>
      </c>
      <c r="R5" s="242" t="s">
        <v>81</v>
      </c>
      <c r="S5" s="244" t="s">
        <v>82</v>
      </c>
      <c r="T5" s="242"/>
      <c r="U5" s="242" t="s">
        <v>261</v>
      </c>
      <c r="V5" s="242"/>
    </row>
    <row r="6" spans="1:22" ht="30" x14ac:dyDescent="0.25">
      <c r="A6" s="242" t="s">
        <v>73</v>
      </c>
      <c r="B6" s="242">
        <v>9686</v>
      </c>
      <c r="C6" s="242" t="s">
        <v>74</v>
      </c>
      <c r="D6" s="242" t="s">
        <v>145</v>
      </c>
      <c r="E6" s="242" t="s">
        <v>76</v>
      </c>
      <c r="F6" s="242" t="s">
        <v>128</v>
      </c>
      <c r="G6" s="242" t="s">
        <v>86</v>
      </c>
      <c r="H6" s="242" t="s">
        <v>121</v>
      </c>
      <c r="I6" s="243">
        <v>42802</v>
      </c>
      <c r="J6" s="243">
        <v>42817</v>
      </c>
      <c r="K6" s="244">
        <v>15</v>
      </c>
      <c r="L6" s="243">
        <v>42817</v>
      </c>
      <c r="M6" s="244">
        <v>15</v>
      </c>
      <c r="N6" s="244" t="s">
        <v>80</v>
      </c>
      <c r="O6" s="244" t="s">
        <v>80</v>
      </c>
      <c r="P6" s="243">
        <v>42829</v>
      </c>
      <c r="Q6" s="244">
        <v>27</v>
      </c>
      <c r="R6" s="242" t="s">
        <v>202</v>
      </c>
      <c r="S6" s="244" t="s">
        <v>82</v>
      </c>
      <c r="T6" s="242"/>
      <c r="U6" s="242" t="s">
        <v>130</v>
      </c>
      <c r="V6" s="242"/>
    </row>
    <row r="7" spans="1:22" x14ac:dyDescent="0.25">
      <c r="A7" s="242" t="s">
        <v>73</v>
      </c>
      <c r="B7" s="247">
        <v>9712</v>
      </c>
      <c r="C7" s="242" t="s">
        <v>258</v>
      </c>
      <c r="D7" s="242"/>
      <c r="E7" s="242" t="s">
        <v>263</v>
      </c>
      <c r="F7" s="242" t="s">
        <v>77</v>
      </c>
      <c r="G7" s="242" t="s">
        <v>86</v>
      </c>
      <c r="H7" s="242" t="s">
        <v>260</v>
      </c>
      <c r="I7" s="243">
        <v>42803</v>
      </c>
      <c r="J7" s="243">
        <v>42803</v>
      </c>
      <c r="K7" s="244">
        <v>0</v>
      </c>
      <c r="L7" s="243">
        <v>42816</v>
      </c>
      <c r="M7" s="244">
        <v>13</v>
      </c>
      <c r="N7" s="243">
        <v>42838</v>
      </c>
      <c r="O7" s="244">
        <v>35</v>
      </c>
      <c r="P7" s="243">
        <v>42839</v>
      </c>
      <c r="Q7" s="244">
        <v>36</v>
      </c>
      <c r="R7" s="242" t="s">
        <v>81</v>
      </c>
      <c r="S7" s="244" t="s">
        <v>82</v>
      </c>
      <c r="T7" s="242"/>
      <c r="U7" s="242" t="s">
        <v>261</v>
      </c>
      <c r="V7" s="242"/>
    </row>
    <row r="8" spans="1:22" x14ac:dyDescent="0.25">
      <c r="A8" s="242" t="s">
        <v>73</v>
      </c>
      <c r="B8" s="247">
        <v>9713</v>
      </c>
      <c r="C8" s="242" t="s">
        <v>258</v>
      </c>
      <c r="D8" s="242"/>
      <c r="E8" s="242" t="s">
        <v>259</v>
      </c>
      <c r="F8" s="242" t="s">
        <v>98</v>
      </c>
      <c r="G8" s="242" t="s">
        <v>78</v>
      </c>
      <c r="H8" s="242" t="s">
        <v>260</v>
      </c>
      <c r="I8" s="243">
        <v>42803</v>
      </c>
      <c r="J8" s="243">
        <v>42815</v>
      </c>
      <c r="K8" s="244">
        <v>12</v>
      </c>
      <c r="L8" s="243">
        <v>42815</v>
      </c>
      <c r="M8" s="244">
        <v>12</v>
      </c>
      <c r="N8" s="243">
        <v>42837</v>
      </c>
      <c r="O8" s="244">
        <v>34</v>
      </c>
      <c r="P8" s="243">
        <v>42838</v>
      </c>
      <c r="Q8" s="244">
        <v>35</v>
      </c>
      <c r="R8" s="242" t="s">
        <v>81</v>
      </c>
      <c r="S8" s="244" t="s">
        <v>82</v>
      </c>
      <c r="T8" s="242"/>
      <c r="U8" s="242" t="s">
        <v>261</v>
      </c>
      <c r="V8" s="242"/>
    </row>
    <row r="9" spans="1:22" x14ac:dyDescent="0.25">
      <c r="A9" s="242" t="s">
        <v>73</v>
      </c>
      <c r="B9" s="247">
        <v>9718</v>
      </c>
      <c r="C9" s="242" t="s">
        <v>258</v>
      </c>
      <c r="D9" s="242"/>
      <c r="E9" s="242" t="s">
        <v>259</v>
      </c>
      <c r="F9" s="242" t="s">
        <v>98</v>
      </c>
      <c r="G9" s="242" t="s">
        <v>78</v>
      </c>
      <c r="H9" s="242" t="s">
        <v>260</v>
      </c>
      <c r="I9" s="243">
        <v>42804</v>
      </c>
      <c r="J9" s="243">
        <v>42804</v>
      </c>
      <c r="K9" s="244">
        <v>0</v>
      </c>
      <c r="L9" s="243">
        <v>42804</v>
      </c>
      <c r="M9" s="244">
        <v>0</v>
      </c>
      <c r="N9" s="243">
        <v>42830</v>
      </c>
      <c r="O9" s="244">
        <v>26</v>
      </c>
      <c r="P9" s="243">
        <v>42831</v>
      </c>
      <c r="Q9" s="244">
        <v>27</v>
      </c>
      <c r="R9" s="242" t="s">
        <v>81</v>
      </c>
      <c r="S9" s="244" t="s">
        <v>82</v>
      </c>
      <c r="T9" s="242"/>
      <c r="U9" s="242" t="s">
        <v>261</v>
      </c>
      <c r="V9" s="242"/>
    </row>
    <row r="10" spans="1:22" x14ac:dyDescent="0.25">
      <c r="A10" s="242" t="s">
        <v>73</v>
      </c>
      <c r="B10" s="247">
        <v>9719</v>
      </c>
      <c r="C10" s="242" t="s">
        <v>258</v>
      </c>
      <c r="D10" s="242"/>
      <c r="E10" s="242" t="s">
        <v>259</v>
      </c>
      <c r="F10" s="242" t="s">
        <v>95</v>
      </c>
      <c r="G10" s="242" t="s">
        <v>78</v>
      </c>
      <c r="H10" s="242" t="s">
        <v>260</v>
      </c>
      <c r="I10" s="243">
        <v>42804</v>
      </c>
      <c r="J10" s="243">
        <v>42804</v>
      </c>
      <c r="K10" s="244">
        <v>0</v>
      </c>
      <c r="L10" s="243">
        <v>42804</v>
      </c>
      <c r="M10" s="244">
        <v>0</v>
      </c>
      <c r="N10" s="243">
        <v>42832</v>
      </c>
      <c r="O10" s="244">
        <v>28</v>
      </c>
      <c r="P10" s="243">
        <v>42835</v>
      </c>
      <c r="Q10" s="244">
        <v>31</v>
      </c>
      <c r="R10" s="242" t="s">
        <v>81</v>
      </c>
      <c r="S10" s="244" t="s">
        <v>82</v>
      </c>
      <c r="T10" s="242"/>
      <c r="U10" s="242" t="s">
        <v>261</v>
      </c>
      <c r="V10" s="242"/>
    </row>
    <row r="11" spans="1:22" x14ac:dyDescent="0.25">
      <c r="A11" s="242" t="s">
        <v>73</v>
      </c>
      <c r="B11" s="247">
        <v>9726</v>
      </c>
      <c r="C11" s="242" t="s">
        <v>258</v>
      </c>
      <c r="D11" s="242"/>
      <c r="E11" s="242" t="s">
        <v>259</v>
      </c>
      <c r="F11" s="242" t="s">
        <v>85</v>
      </c>
      <c r="G11" s="242" t="s">
        <v>78</v>
      </c>
      <c r="H11" s="242" t="s">
        <v>260</v>
      </c>
      <c r="I11" s="243">
        <v>42807</v>
      </c>
      <c r="J11" s="243">
        <v>42808</v>
      </c>
      <c r="K11" s="244">
        <v>1</v>
      </c>
      <c r="L11" s="243">
        <v>42808</v>
      </c>
      <c r="M11" s="244">
        <v>1</v>
      </c>
      <c r="N11" s="243">
        <v>42837</v>
      </c>
      <c r="O11" s="244">
        <v>30</v>
      </c>
      <c r="P11" s="243">
        <v>42838</v>
      </c>
      <c r="Q11" s="244">
        <v>31</v>
      </c>
      <c r="R11" s="242" t="s">
        <v>81</v>
      </c>
      <c r="S11" s="244" t="s">
        <v>82</v>
      </c>
      <c r="T11" s="242"/>
      <c r="U11" s="242" t="s">
        <v>261</v>
      </c>
      <c r="V11" s="242"/>
    </row>
    <row r="12" spans="1:22" x14ac:dyDescent="0.25">
      <c r="A12" s="242" t="s">
        <v>73</v>
      </c>
      <c r="B12" s="242">
        <v>9727</v>
      </c>
      <c r="C12" s="242" t="s">
        <v>74</v>
      </c>
      <c r="D12" s="242" t="s">
        <v>120</v>
      </c>
      <c r="E12" s="242" t="s">
        <v>76</v>
      </c>
      <c r="F12" s="242" t="s">
        <v>98</v>
      </c>
      <c r="G12" s="242" t="s">
        <v>78</v>
      </c>
      <c r="H12" s="242" t="s">
        <v>99</v>
      </c>
      <c r="I12" s="243">
        <v>42808</v>
      </c>
      <c r="J12" s="243">
        <v>42808</v>
      </c>
      <c r="K12" s="244">
        <v>0</v>
      </c>
      <c r="L12" s="243">
        <v>42808</v>
      </c>
      <c r="M12" s="244">
        <v>0</v>
      </c>
      <c r="N12" s="244" t="s">
        <v>80</v>
      </c>
      <c r="O12" s="244" t="s">
        <v>80</v>
      </c>
      <c r="P12" s="244" t="s">
        <v>82</v>
      </c>
      <c r="Q12" s="244" t="s">
        <v>82</v>
      </c>
      <c r="R12" s="242"/>
      <c r="S12" s="244">
        <v>47</v>
      </c>
      <c r="T12" s="247" t="s">
        <v>81</v>
      </c>
      <c r="U12" s="242" t="s">
        <v>100</v>
      </c>
      <c r="V12" s="242"/>
    </row>
    <row r="13" spans="1:22" x14ac:dyDescent="0.25">
      <c r="A13" s="242" t="s">
        <v>73</v>
      </c>
      <c r="B13" s="242">
        <v>9728</v>
      </c>
      <c r="C13" s="242" t="s">
        <v>74</v>
      </c>
      <c r="D13" s="242" t="s">
        <v>140</v>
      </c>
      <c r="E13" s="242" t="s">
        <v>76</v>
      </c>
      <c r="F13" s="242" t="s">
        <v>128</v>
      </c>
      <c r="G13" s="242" t="s">
        <v>78</v>
      </c>
      <c r="H13" s="242" t="s">
        <v>79</v>
      </c>
      <c r="I13" s="243">
        <v>42808</v>
      </c>
      <c r="J13" s="243">
        <v>42808</v>
      </c>
      <c r="K13" s="244">
        <v>0</v>
      </c>
      <c r="L13" s="243">
        <v>42808</v>
      </c>
      <c r="M13" s="244">
        <v>0</v>
      </c>
      <c r="N13" s="244" t="s">
        <v>80</v>
      </c>
      <c r="O13" s="244" t="s">
        <v>80</v>
      </c>
      <c r="P13" s="243">
        <v>42828</v>
      </c>
      <c r="Q13" s="244">
        <v>20</v>
      </c>
      <c r="R13" s="242" t="s">
        <v>81</v>
      </c>
      <c r="S13" s="244" t="s">
        <v>82</v>
      </c>
      <c r="T13" s="242"/>
      <c r="U13" s="242" t="s">
        <v>130</v>
      </c>
      <c r="V13" s="242"/>
    </row>
    <row r="14" spans="1:22" x14ac:dyDescent="0.25">
      <c r="A14" s="242" t="s">
        <v>73</v>
      </c>
      <c r="B14" s="247">
        <v>9734</v>
      </c>
      <c r="C14" s="242" t="s">
        <v>74</v>
      </c>
      <c r="D14" s="242" t="s">
        <v>140</v>
      </c>
      <c r="E14" s="242" t="s">
        <v>76</v>
      </c>
      <c r="F14" s="242" t="s">
        <v>128</v>
      </c>
      <c r="G14" s="242" t="s">
        <v>78</v>
      </c>
      <c r="H14" s="242" t="s">
        <v>79</v>
      </c>
      <c r="I14" s="243">
        <v>42809</v>
      </c>
      <c r="J14" s="243">
        <v>42809</v>
      </c>
      <c r="K14" s="244">
        <v>0</v>
      </c>
      <c r="L14" s="243">
        <v>42809</v>
      </c>
      <c r="M14" s="244">
        <v>0</v>
      </c>
      <c r="N14" s="244" t="s">
        <v>80</v>
      </c>
      <c r="O14" s="244" t="s">
        <v>80</v>
      </c>
      <c r="P14" s="243">
        <v>42831</v>
      </c>
      <c r="Q14" s="244">
        <v>22</v>
      </c>
      <c r="R14" s="242" t="s">
        <v>141</v>
      </c>
      <c r="S14" s="244" t="s">
        <v>82</v>
      </c>
      <c r="T14" s="242"/>
      <c r="U14" s="242" t="s">
        <v>130</v>
      </c>
      <c r="V14" s="242"/>
    </row>
    <row r="15" spans="1:22" x14ac:dyDescent="0.25">
      <c r="A15" s="242" t="s">
        <v>73</v>
      </c>
      <c r="B15" s="247">
        <v>9735</v>
      </c>
      <c r="C15" s="242" t="s">
        <v>74</v>
      </c>
      <c r="D15" s="242" t="s">
        <v>140</v>
      </c>
      <c r="E15" s="242" t="s">
        <v>76</v>
      </c>
      <c r="F15" s="242" t="s">
        <v>128</v>
      </c>
      <c r="G15" s="242" t="s">
        <v>78</v>
      </c>
      <c r="H15" s="242" t="s">
        <v>79</v>
      </c>
      <c r="I15" s="243">
        <v>42809</v>
      </c>
      <c r="J15" s="243">
        <v>42810</v>
      </c>
      <c r="K15" s="244">
        <v>1</v>
      </c>
      <c r="L15" s="243">
        <v>42810</v>
      </c>
      <c r="M15" s="244">
        <v>1</v>
      </c>
      <c r="N15" s="244" t="s">
        <v>80</v>
      </c>
      <c r="O15" s="244" t="s">
        <v>80</v>
      </c>
      <c r="P15" s="243">
        <v>42828</v>
      </c>
      <c r="Q15" s="244">
        <v>19</v>
      </c>
      <c r="R15" s="242" t="s">
        <v>154</v>
      </c>
      <c r="S15" s="244" t="s">
        <v>82</v>
      </c>
      <c r="T15" s="242"/>
      <c r="U15" s="242" t="s">
        <v>130</v>
      </c>
      <c r="V15" s="242"/>
    </row>
    <row r="16" spans="1:22" x14ac:dyDescent="0.25">
      <c r="A16" s="242" t="s">
        <v>73</v>
      </c>
      <c r="B16" s="247">
        <v>9750</v>
      </c>
      <c r="C16" s="242" t="s">
        <v>258</v>
      </c>
      <c r="D16" s="242"/>
      <c r="E16" s="242" t="s">
        <v>259</v>
      </c>
      <c r="F16" s="242" t="s">
        <v>98</v>
      </c>
      <c r="G16" s="242" t="s">
        <v>78</v>
      </c>
      <c r="H16" s="242" t="s">
        <v>260</v>
      </c>
      <c r="I16" s="243">
        <v>42809</v>
      </c>
      <c r="J16" s="243">
        <v>42809</v>
      </c>
      <c r="K16" s="244">
        <v>0</v>
      </c>
      <c r="L16" s="243">
        <v>42809</v>
      </c>
      <c r="M16" s="244">
        <v>0</v>
      </c>
      <c r="N16" s="243">
        <v>42836</v>
      </c>
      <c r="O16" s="244">
        <v>27</v>
      </c>
      <c r="P16" s="243">
        <v>42837</v>
      </c>
      <c r="Q16" s="244">
        <v>28</v>
      </c>
      <c r="R16" s="242" t="s">
        <v>81</v>
      </c>
      <c r="S16" s="244" t="s">
        <v>82</v>
      </c>
      <c r="T16" s="242"/>
      <c r="U16" s="242" t="s">
        <v>261</v>
      </c>
      <c r="V16" s="242"/>
    </row>
    <row r="17" spans="1:22" x14ac:dyDescent="0.25">
      <c r="A17" s="242" t="s">
        <v>73</v>
      </c>
      <c r="B17" s="247">
        <v>9751</v>
      </c>
      <c r="C17" s="242" t="s">
        <v>74</v>
      </c>
      <c r="D17" s="242" t="s">
        <v>140</v>
      </c>
      <c r="E17" s="242" t="s">
        <v>76</v>
      </c>
      <c r="F17" s="242" t="s">
        <v>128</v>
      </c>
      <c r="G17" s="242" t="s">
        <v>78</v>
      </c>
      <c r="H17" s="242" t="s">
        <v>79</v>
      </c>
      <c r="I17" s="243">
        <v>42810</v>
      </c>
      <c r="J17" s="243">
        <v>42810</v>
      </c>
      <c r="K17" s="244">
        <v>0</v>
      </c>
      <c r="L17" s="243">
        <v>42810</v>
      </c>
      <c r="M17" s="244">
        <v>0</v>
      </c>
      <c r="N17" s="244" t="s">
        <v>80</v>
      </c>
      <c r="O17" s="244" t="s">
        <v>80</v>
      </c>
      <c r="P17" s="243">
        <v>42830</v>
      </c>
      <c r="Q17" s="244">
        <v>20</v>
      </c>
      <c r="R17" s="242" t="s">
        <v>129</v>
      </c>
      <c r="S17" s="244" t="s">
        <v>82</v>
      </c>
      <c r="T17" s="242"/>
      <c r="U17" s="242" t="s">
        <v>130</v>
      </c>
      <c r="V17" s="242"/>
    </row>
    <row r="18" spans="1:22" x14ac:dyDescent="0.25">
      <c r="A18" s="242" t="s">
        <v>73</v>
      </c>
      <c r="B18" s="247">
        <v>9752</v>
      </c>
      <c r="C18" s="242" t="s">
        <v>74</v>
      </c>
      <c r="D18" s="242" t="s">
        <v>120</v>
      </c>
      <c r="E18" s="242" t="s">
        <v>76</v>
      </c>
      <c r="F18" s="242" t="s">
        <v>98</v>
      </c>
      <c r="G18" s="242" t="s">
        <v>78</v>
      </c>
      <c r="H18" s="242" t="s">
        <v>79</v>
      </c>
      <c r="I18" s="243">
        <v>42810</v>
      </c>
      <c r="J18" s="243">
        <v>42810</v>
      </c>
      <c r="K18" s="244">
        <v>0</v>
      </c>
      <c r="L18" s="243">
        <v>42810</v>
      </c>
      <c r="M18" s="244">
        <v>0</v>
      </c>
      <c r="N18" s="244" t="s">
        <v>80</v>
      </c>
      <c r="O18" s="244" t="s">
        <v>80</v>
      </c>
      <c r="P18" s="243">
        <v>42829</v>
      </c>
      <c r="Q18" s="244">
        <v>19</v>
      </c>
      <c r="R18" s="242" t="s">
        <v>200</v>
      </c>
      <c r="S18" s="244" t="s">
        <v>82</v>
      </c>
      <c r="T18" s="242"/>
      <c r="U18" s="242" t="s">
        <v>100</v>
      </c>
      <c r="V18" s="242"/>
    </row>
    <row r="19" spans="1:22" x14ac:dyDescent="0.25">
      <c r="A19" s="242" t="s">
        <v>73</v>
      </c>
      <c r="B19" s="247">
        <v>9762</v>
      </c>
      <c r="C19" s="242" t="s">
        <v>258</v>
      </c>
      <c r="D19" s="242"/>
      <c r="E19" s="242" t="s">
        <v>259</v>
      </c>
      <c r="F19" s="242" t="s">
        <v>85</v>
      </c>
      <c r="G19" s="242" t="s">
        <v>78</v>
      </c>
      <c r="H19" s="242" t="s">
        <v>260</v>
      </c>
      <c r="I19" s="243">
        <v>42810</v>
      </c>
      <c r="J19" s="243">
        <v>42810</v>
      </c>
      <c r="K19" s="244">
        <v>0</v>
      </c>
      <c r="L19" s="243">
        <v>42810</v>
      </c>
      <c r="M19" s="244">
        <v>0</v>
      </c>
      <c r="N19" s="243">
        <v>42839</v>
      </c>
      <c r="O19" s="244">
        <v>29</v>
      </c>
      <c r="P19" s="243">
        <v>42842</v>
      </c>
      <c r="Q19" s="244">
        <v>32</v>
      </c>
      <c r="R19" s="242" t="s">
        <v>81</v>
      </c>
      <c r="S19" s="244" t="s">
        <v>82</v>
      </c>
      <c r="T19" s="242"/>
      <c r="U19" s="242" t="s">
        <v>261</v>
      </c>
      <c r="V19" s="242"/>
    </row>
    <row r="20" spans="1:22" x14ac:dyDescent="0.25">
      <c r="A20" s="242" t="s">
        <v>73</v>
      </c>
      <c r="B20" s="247">
        <v>9767</v>
      </c>
      <c r="C20" s="242" t="s">
        <v>74</v>
      </c>
      <c r="D20" s="242" t="s">
        <v>90</v>
      </c>
      <c r="E20" s="242" t="s">
        <v>76</v>
      </c>
      <c r="F20" s="242" t="s">
        <v>91</v>
      </c>
      <c r="G20" s="242" t="s">
        <v>78</v>
      </c>
      <c r="H20" s="242" t="s">
        <v>79</v>
      </c>
      <c r="I20" s="243">
        <v>42811</v>
      </c>
      <c r="J20" s="243">
        <v>42811</v>
      </c>
      <c r="K20" s="244">
        <v>0</v>
      </c>
      <c r="L20" s="243">
        <v>42811</v>
      </c>
      <c r="M20" s="244">
        <v>0</v>
      </c>
      <c r="N20" s="244" t="s">
        <v>80</v>
      </c>
      <c r="O20" s="244" t="s">
        <v>80</v>
      </c>
      <c r="P20" s="243">
        <v>42828</v>
      </c>
      <c r="Q20" s="244">
        <v>17</v>
      </c>
      <c r="R20" s="242" t="s">
        <v>81</v>
      </c>
      <c r="S20" s="244" t="s">
        <v>82</v>
      </c>
      <c r="T20" s="242"/>
      <c r="U20" s="242" t="s">
        <v>92</v>
      </c>
      <c r="V20" s="242"/>
    </row>
    <row r="21" spans="1:22" x14ac:dyDescent="0.25">
      <c r="A21" s="242" t="s">
        <v>73</v>
      </c>
      <c r="B21" s="247">
        <v>9768</v>
      </c>
      <c r="C21" s="242" t="s">
        <v>74</v>
      </c>
      <c r="D21" s="242" t="s">
        <v>120</v>
      </c>
      <c r="E21" s="242" t="s">
        <v>76</v>
      </c>
      <c r="F21" s="242" t="s">
        <v>98</v>
      </c>
      <c r="G21" s="242" t="s">
        <v>78</v>
      </c>
      <c r="H21" s="242" t="s">
        <v>79</v>
      </c>
      <c r="I21" s="243">
        <v>42811</v>
      </c>
      <c r="J21" s="243">
        <v>42814</v>
      </c>
      <c r="K21" s="244">
        <v>3</v>
      </c>
      <c r="L21" s="243">
        <v>42814</v>
      </c>
      <c r="M21" s="244">
        <v>3</v>
      </c>
      <c r="N21" s="244" t="s">
        <v>80</v>
      </c>
      <c r="O21" s="244" t="s">
        <v>80</v>
      </c>
      <c r="P21" s="243">
        <v>42832</v>
      </c>
      <c r="Q21" s="244">
        <v>21</v>
      </c>
      <c r="R21" s="242" t="s">
        <v>146</v>
      </c>
      <c r="S21" s="244" t="s">
        <v>82</v>
      </c>
      <c r="T21" s="242"/>
      <c r="U21" s="242" t="s">
        <v>100</v>
      </c>
      <c r="V21" s="242"/>
    </row>
    <row r="22" spans="1:22" x14ac:dyDescent="0.25">
      <c r="A22" s="242" t="s">
        <v>73</v>
      </c>
      <c r="B22" s="247">
        <v>9769</v>
      </c>
      <c r="C22" s="242" t="s">
        <v>74</v>
      </c>
      <c r="D22" s="242" t="s">
        <v>109</v>
      </c>
      <c r="E22" s="242" t="s">
        <v>76</v>
      </c>
      <c r="F22" s="242" t="s">
        <v>98</v>
      </c>
      <c r="G22" s="242" t="s">
        <v>86</v>
      </c>
      <c r="H22" s="242" t="s">
        <v>79</v>
      </c>
      <c r="I22" s="243">
        <v>42811</v>
      </c>
      <c r="J22" s="243">
        <v>42811</v>
      </c>
      <c r="K22" s="244">
        <v>0</v>
      </c>
      <c r="L22" s="243">
        <v>42811</v>
      </c>
      <c r="M22" s="244">
        <v>0</v>
      </c>
      <c r="N22" s="244" t="s">
        <v>80</v>
      </c>
      <c r="O22" s="244" t="s">
        <v>80</v>
      </c>
      <c r="P22" s="243">
        <v>42828</v>
      </c>
      <c r="Q22" s="244">
        <v>17</v>
      </c>
      <c r="R22" s="242" t="s">
        <v>81</v>
      </c>
      <c r="S22" s="244" t="s">
        <v>82</v>
      </c>
      <c r="T22" s="242"/>
      <c r="U22" s="242" t="s">
        <v>107</v>
      </c>
      <c r="V22" s="242"/>
    </row>
    <row r="23" spans="1:22" x14ac:dyDescent="0.25">
      <c r="A23" s="242" t="s">
        <v>73</v>
      </c>
      <c r="B23" s="242">
        <v>9783</v>
      </c>
      <c r="C23" s="242" t="s">
        <v>74</v>
      </c>
      <c r="D23" s="242" t="s">
        <v>97</v>
      </c>
      <c r="E23" s="242" t="s">
        <v>76</v>
      </c>
      <c r="F23" s="242" t="s">
        <v>98</v>
      </c>
      <c r="G23" s="242" t="s">
        <v>86</v>
      </c>
      <c r="H23" s="242" t="s">
        <v>79</v>
      </c>
      <c r="I23" s="243">
        <v>42815</v>
      </c>
      <c r="J23" s="243">
        <v>42816</v>
      </c>
      <c r="K23" s="244">
        <v>1</v>
      </c>
      <c r="L23" s="243">
        <v>42816</v>
      </c>
      <c r="M23" s="244">
        <v>1</v>
      </c>
      <c r="N23" s="244" t="s">
        <v>80</v>
      </c>
      <c r="O23" s="244" t="s">
        <v>80</v>
      </c>
      <c r="P23" s="243">
        <v>42829</v>
      </c>
      <c r="Q23" s="244">
        <v>14</v>
      </c>
      <c r="R23" s="242" t="s">
        <v>103</v>
      </c>
      <c r="S23" s="244" t="s">
        <v>82</v>
      </c>
      <c r="T23" s="242"/>
      <c r="U23" s="242" t="s">
        <v>100</v>
      </c>
      <c r="V23" s="242"/>
    </row>
    <row r="24" spans="1:22" x14ac:dyDescent="0.25">
      <c r="A24" s="242" t="s">
        <v>73</v>
      </c>
      <c r="B24" s="242">
        <v>9794</v>
      </c>
      <c r="C24" s="242" t="s">
        <v>74</v>
      </c>
      <c r="D24" s="242" t="s">
        <v>97</v>
      </c>
      <c r="E24" s="242" t="s">
        <v>76</v>
      </c>
      <c r="F24" s="242" t="s">
        <v>98</v>
      </c>
      <c r="G24" s="242" t="s">
        <v>86</v>
      </c>
      <c r="H24" s="242" t="s">
        <v>79</v>
      </c>
      <c r="I24" s="243">
        <v>42816</v>
      </c>
      <c r="J24" s="243">
        <v>42816</v>
      </c>
      <c r="K24" s="244">
        <v>0</v>
      </c>
      <c r="L24" s="243">
        <v>42817</v>
      </c>
      <c r="M24" s="244">
        <v>1</v>
      </c>
      <c r="N24" s="244" t="s">
        <v>80</v>
      </c>
      <c r="O24" s="244" t="s">
        <v>80</v>
      </c>
      <c r="P24" s="243">
        <v>42828</v>
      </c>
      <c r="Q24" s="244">
        <v>12</v>
      </c>
      <c r="R24" s="242" t="s">
        <v>81</v>
      </c>
      <c r="S24" s="244" t="s">
        <v>82</v>
      </c>
      <c r="T24" s="242"/>
      <c r="U24" s="242" t="s">
        <v>100</v>
      </c>
      <c r="V24" s="242"/>
    </row>
    <row r="25" spans="1:22" x14ac:dyDescent="0.25">
      <c r="A25" s="242" t="s">
        <v>73</v>
      </c>
      <c r="B25" s="242">
        <v>9795</v>
      </c>
      <c r="C25" s="242" t="s">
        <v>74</v>
      </c>
      <c r="D25" s="242" t="s">
        <v>101</v>
      </c>
      <c r="E25" s="242" t="s">
        <v>76</v>
      </c>
      <c r="F25" s="242" t="s">
        <v>102</v>
      </c>
      <c r="G25" s="242" t="s">
        <v>86</v>
      </c>
      <c r="H25" s="242" t="s">
        <v>79</v>
      </c>
      <c r="I25" s="243">
        <v>42816</v>
      </c>
      <c r="J25" s="243">
        <v>42817</v>
      </c>
      <c r="K25" s="244">
        <v>1</v>
      </c>
      <c r="L25" s="243">
        <v>42817</v>
      </c>
      <c r="M25" s="244">
        <v>1</v>
      </c>
      <c r="N25" s="244" t="s">
        <v>80</v>
      </c>
      <c r="O25" s="244" t="s">
        <v>80</v>
      </c>
      <c r="P25" s="243">
        <v>42829</v>
      </c>
      <c r="Q25" s="244">
        <v>13</v>
      </c>
      <c r="R25" s="242" t="s">
        <v>81</v>
      </c>
      <c r="S25" s="244" t="s">
        <v>82</v>
      </c>
      <c r="T25" s="242"/>
      <c r="U25" s="242" t="s">
        <v>104</v>
      </c>
      <c r="V25" s="242"/>
    </row>
    <row r="26" spans="1:22" x14ac:dyDescent="0.25">
      <c r="A26" s="242" t="s">
        <v>73</v>
      </c>
      <c r="B26" s="247">
        <v>9796</v>
      </c>
      <c r="C26" s="242" t="s">
        <v>74</v>
      </c>
      <c r="D26" s="242" t="s">
        <v>140</v>
      </c>
      <c r="E26" s="242" t="s">
        <v>76</v>
      </c>
      <c r="F26" s="242" t="s">
        <v>128</v>
      </c>
      <c r="G26" s="242" t="s">
        <v>78</v>
      </c>
      <c r="H26" s="242" t="s">
        <v>79</v>
      </c>
      <c r="I26" s="243">
        <v>42816</v>
      </c>
      <c r="J26" s="243">
        <v>42816</v>
      </c>
      <c r="K26" s="244">
        <v>0</v>
      </c>
      <c r="L26" s="243">
        <v>42816</v>
      </c>
      <c r="M26" s="244">
        <v>0</v>
      </c>
      <c r="N26" s="244" t="s">
        <v>80</v>
      </c>
      <c r="O26" s="244" t="s">
        <v>80</v>
      </c>
      <c r="P26" s="243">
        <v>42831</v>
      </c>
      <c r="Q26" s="244">
        <v>15</v>
      </c>
      <c r="R26" s="242" t="s">
        <v>201</v>
      </c>
      <c r="S26" s="244" t="s">
        <v>82</v>
      </c>
      <c r="T26" s="242"/>
      <c r="U26" s="242" t="s">
        <v>130</v>
      </c>
      <c r="V26" s="242"/>
    </row>
    <row r="27" spans="1:22" x14ac:dyDescent="0.25">
      <c r="A27" s="242" t="s">
        <v>73</v>
      </c>
      <c r="B27" s="242">
        <v>9806</v>
      </c>
      <c r="C27" s="242" t="s">
        <v>74</v>
      </c>
      <c r="D27" s="242" t="s">
        <v>97</v>
      </c>
      <c r="E27" s="242" t="s">
        <v>76</v>
      </c>
      <c r="F27" s="242" t="s">
        <v>98</v>
      </c>
      <c r="G27" s="242" t="s">
        <v>86</v>
      </c>
      <c r="H27" s="242" t="s">
        <v>79</v>
      </c>
      <c r="I27" s="243">
        <v>42817</v>
      </c>
      <c r="J27" s="243">
        <v>42817</v>
      </c>
      <c r="K27" s="244">
        <v>0</v>
      </c>
      <c r="L27" s="244" t="s">
        <v>82</v>
      </c>
      <c r="M27" s="244" t="s">
        <v>82</v>
      </c>
      <c r="N27" s="244" t="s">
        <v>80</v>
      </c>
      <c r="O27" s="244" t="s">
        <v>80</v>
      </c>
      <c r="P27" s="243">
        <v>42828</v>
      </c>
      <c r="Q27" s="244">
        <v>11</v>
      </c>
      <c r="R27" s="242" t="s">
        <v>117</v>
      </c>
      <c r="S27" s="244" t="s">
        <v>82</v>
      </c>
      <c r="T27" s="242"/>
      <c r="U27" s="242" t="s">
        <v>100</v>
      </c>
      <c r="V27" s="242"/>
    </row>
    <row r="28" spans="1:22" x14ac:dyDescent="0.25">
      <c r="A28" s="242" t="s">
        <v>73</v>
      </c>
      <c r="B28" s="242">
        <v>9807</v>
      </c>
      <c r="C28" s="242" t="s">
        <v>74</v>
      </c>
      <c r="D28" s="242" t="s">
        <v>166</v>
      </c>
      <c r="E28" s="242" t="s">
        <v>76</v>
      </c>
      <c r="F28" s="242" t="s">
        <v>167</v>
      </c>
      <c r="G28" s="242" t="s">
        <v>86</v>
      </c>
      <c r="H28" s="242" t="s">
        <v>79</v>
      </c>
      <c r="I28" s="243">
        <v>42817</v>
      </c>
      <c r="J28" s="243">
        <v>42818</v>
      </c>
      <c r="K28" s="244">
        <v>1</v>
      </c>
      <c r="L28" s="243">
        <v>42818</v>
      </c>
      <c r="M28" s="244">
        <v>1</v>
      </c>
      <c r="N28" s="244" t="s">
        <v>80</v>
      </c>
      <c r="O28" s="244" t="s">
        <v>80</v>
      </c>
      <c r="P28" s="243">
        <v>42828</v>
      </c>
      <c r="Q28" s="244">
        <v>11</v>
      </c>
      <c r="R28" s="242" t="s">
        <v>81</v>
      </c>
      <c r="S28" s="244" t="s">
        <v>82</v>
      </c>
      <c r="T28" s="242"/>
      <c r="U28" s="242" t="s">
        <v>181</v>
      </c>
      <c r="V28" s="242"/>
    </row>
    <row r="29" spans="1:22" x14ac:dyDescent="0.25">
      <c r="A29" s="242" t="s">
        <v>73</v>
      </c>
      <c r="B29" s="242">
        <v>9808</v>
      </c>
      <c r="C29" s="242" t="s">
        <v>74</v>
      </c>
      <c r="D29" s="242" t="s">
        <v>140</v>
      </c>
      <c r="E29" s="242" t="s">
        <v>76</v>
      </c>
      <c r="F29" s="242" t="s">
        <v>128</v>
      </c>
      <c r="G29" s="242" t="s">
        <v>78</v>
      </c>
      <c r="H29" s="242" t="s">
        <v>79</v>
      </c>
      <c r="I29" s="243">
        <v>42817</v>
      </c>
      <c r="J29" s="243">
        <v>42817</v>
      </c>
      <c r="K29" s="244">
        <v>0</v>
      </c>
      <c r="L29" s="244" t="s">
        <v>82</v>
      </c>
      <c r="M29" s="244" t="s">
        <v>82</v>
      </c>
      <c r="N29" s="244" t="s">
        <v>80</v>
      </c>
      <c r="O29" s="244" t="s">
        <v>80</v>
      </c>
      <c r="P29" s="243">
        <v>42838</v>
      </c>
      <c r="Q29" s="244">
        <v>21</v>
      </c>
      <c r="R29" s="242" t="s">
        <v>179</v>
      </c>
      <c r="S29" s="244" t="s">
        <v>82</v>
      </c>
      <c r="T29" s="242"/>
      <c r="U29" s="242" t="s">
        <v>130</v>
      </c>
      <c r="V29" s="242"/>
    </row>
    <row r="30" spans="1:22" ht="45" x14ac:dyDescent="0.25">
      <c r="A30" s="242" t="s">
        <v>73</v>
      </c>
      <c r="B30" s="247">
        <v>9809</v>
      </c>
      <c r="C30" s="242" t="s">
        <v>74</v>
      </c>
      <c r="D30" s="242" t="s">
        <v>120</v>
      </c>
      <c r="E30" s="242" t="s">
        <v>76</v>
      </c>
      <c r="F30" s="242" t="s">
        <v>98</v>
      </c>
      <c r="G30" s="242" t="s">
        <v>78</v>
      </c>
      <c r="H30" s="242" t="s">
        <v>79</v>
      </c>
      <c r="I30" s="243">
        <v>42817</v>
      </c>
      <c r="J30" s="243">
        <v>42818</v>
      </c>
      <c r="K30" s="244">
        <v>1</v>
      </c>
      <c r="L30" s="243">
        <v>42818</v>
      </c>
      <c r="M30" s="244">
        <v>1</v>
      </c>
      <c r="N30" s="244" t="s">
        <v>80</v>
      </c>
      <c r="O30" s="244" t="s">
        <v>80</v>
      </c>
      <c r="P30" s="243">
        <v>42843</v>
      </c>
      <c r="Q30" s="244">
        <v>26</v>
      </c>
      <c r="R30" s="242" t="s">
        <v>194</v>
      </c>
      <c r="S30" s="244" t="s">
        <v>82</v>
      </c>
      <c r="T30" s="242"/>
      <c r="U30" s="242" t="s">
        <v>100</v>
      </c>
      <c r="V30" s="242"/>
    </row>
    <row r="31" spans="1:22" x14ac:dyDescent="0.25">
      <c r="A31" s="242" t="s">
        <v>73</v>
      </c>
      <c r="B31" s="247">
        <v>9810</v>
      </c>
      <c r="C31" s="242" t="s">
        <v>74</v>
      </c>
      <c r="D31" s="242" t="s">
        <v>105</v>
      </c>
      <c r="E31" s="242" t="s">
        <v>76</v>
      </c>
      <c r="F31" s="242" t="s">
        <v>95</v>
      </c>
      <c r="G31" s="242" t="s">
        <v>78</v>
      </c>
      <c r="H31" s="242" t="s">
        <v>79</v>
      </c>
      <c r="I31" s="243">
        <v>42817</v>
      </c>
      <c r="J31" s="243">
        <v>42817</v>
      </c>
      <c r="K31" s="244">
        <v>0</v>
      </c>
      <c r="L31" s="243">
        <v>42817</v>
      </c>
      <c r="M31" s="244">
        <v>0</v>
      </c>
      <c r="N31" s="244" t="s">
        <v>80</v>
      </c>
      <c r="O31" s="244" t="s">
        <v>80</v>
      </c>
      <c r="P31" s="243">
        <v>42830</v>
      </c>
      <c r="Q31" s="244">
        <v>13</v>
      </c>
      <c r="R31" s="242" t="s">
        <v>81</v>
      </c>
      <c r="S31" s="244" t="s">
        <v>82</v>
      </c>
      <c r="T31" s="242"/>
      <c r="U31" s="242" t="s">
        <v>96</v>
      </c>
      <c r="V31" s="242"/>
    </row>
    <row r="32" spans="1:22" x14ac:dyDescent="0.25">
      <c r="A32" s="242" t="s">
        <v>73</v>
      </c>
      <c r="B32" s="242">
        <v>9811</v>
      </c>
      <c r="C32" s="242" t="s">
        <v>74</v>
      </c>
      <c r="D32" s="242" t="s">
        <v>140</v>
      </c>
      <c r="E32" s="242" t="s">
        <v>76</v>
      </c>
      <c r="F32" s="242" t="s">
        <v>128</v>
      </c>
      <c r="G32" s="242" t="s">
        <v>78</v>
      </c>
      <c r="H32" s="242" t="s">
        <v>79</v>
      </c>
      <c r="I32" s="243">
        <v>42817</v>
      </c>
      <c r="J32" s="243">
        <v>42817</v>
      </c>
      <c r="K32" s="244">
        <v>0</v>
      </c>
      <c r="L32" s="244" t="s">
        <v>82</v>
      </c>
      <c r="M32" s="244" t="s">
        <v>82</v>
      </c>
      <c r="N32" s="244" t="s">
        <v>80</v>
      </c>
      <c r="O32" s="244" t="s">
        <v>80</v>
      </c>
      <c r="P32" s="243">
        <v>42836</v>
      </c>
      <c r="Q32" s="244">
        <v>19</v>
      </c>
      <c r="R32" s="242" t="s">
        <v>81</v>
      </c>
      <c r="S32" s="244" t="s">
        <v>82</v>
      </c>
      <c r="T32" s="242"/>
      <c r="U32" s="242" t="s">
        <v>130</v>
      </c>
      <c r="V32" s="242"/>
    </row>
    <row r="33" spans="1:22" x14ac:dyDescent="0.25">
      <c r="A33" s="242" t="s">
        <v>73</v>
      </c>
      <c r="B33" s="242">
        <v>9816</v>
      </c>
      <c r="C33" s="242" t="s">
        <v>74</v>
      </c>
      <c r="D33" s="242" t="s">
        <v>101</v>
      </c>
      <c r="E33" s="242" t="s">
        <v>76</v>
      </c>
      <c r="F33" s="242" t="s">
        <v>102</v>
      </c>
      <c r="G33" s="242" t="s">
        <v>86</v>
      </c>
      <c r="H33" s="242" t="s">
        <v>79</v>
      </c>
      <c r="I33" s="243">
        <v>42818</v>
      </c>
      <c r="J33" s="243">
        <v>42818</v>
      </c>
      <c r="K33" s="244">
        <v>0</v>
      </c>
      <c r="L33" s="243">
        <v>42818</v>
      </c>
      <c r="M33" s="244">
        <v>0</v>
      </c>
      <c r="N33" s="244" t="s">
        <v>80</v>
      </c>
      <c r="O33" s="244" t="s">
        <v>80</v>
      </c>
      <c r="P33" s="243">
        <v>42831</v>
      </c>
      <c r="Q33" s="244">
        <v>13</v>
      </c>
      <c r="R33" s="242" t="s">
        <v>103</v>
      </c>
      <c r="S33" s="244" t="s">
        <v>82</v>
      </c>
      <c r="T33" s="242"/>
      <c r="U33" s="242" t="s">
        <v>104</v>
      </c>
      <c r="V33" s="242"/>
    </row>
    <row r="34" spans="1:22" x14ac:dyDescent="0.25">
      <c r="A34" s="242" t="s">
        <v>73</v>
      </c>
      <c r="B34" s="247">
        <v>9817</v>
      </c>
      <c r="C34" s="242" t="s">
        <v>74</v>
      </c>
      <c r="D34" s="242" t="s">
        <v>118</v>
      </c>
      <c r="E34" s="242" t="s">
        <v>76</v>
      </c>
      <c r="F34" s="242" t="s">
        <v>98</v>
      </c>
      <c r="G34" s="242" t="s">
        <v>86</v>
      </c>
      <c r="H34" s="242" t="s">
        <v>79</v>
      </c>
      <c r="I34" s="243">
        <v>42818</v>
      </c>
      <c r="J34" s="243">
        <v>42818</v>
      </c>
      <c r="K34" s="244">
        <v>0</v>
      </c>
      <c r="L34" s="243">
        <v>42818</v>
      </c>
      <c r="M34" s="244">
        <v>0</v>
      </c>
      <c r="N34" s="244" t="s">
        <v>80</v>
      </c>
      <c r="O34" s="244" t="s">
        <v>80</v>
      </c>
      <c r="P34" s="243">
        <v>42830</v>
      </c>
      <c r="Q34" s="244">
        <v>12</v>
      </c>
      <c r="R34" s="242" t="s">
        <v>81</v>
      </c>
      <c r="S34" s="244" t="s">
        <v>82</v>
      </c>
      <c r="T34" s="242"/>
      <c r="U34" s="242" t="s">
        <v>119</v>
      </c>
      <c r="V34" s="242"/>
    </row>
    <row r="35" spans="1:22" x14ac:dyDescent="0.25">
      <c r="A35" s="242" t="s">
        <v>73</v>
      </c>
      <c r="B35" s="247">
        <v>9818</v>
      </c>
      <c r="C35" s="242" t="s">
        <v>74</v>
      </c>
      <c r="D35" s="242" t="s">
        <v>171</v>
      </c>
      <c r="E35" s="242" t="s">
        <v>76</v>
      </c>
      <c r="F35" s="242" t="s">
        <v>128</v>
      </c>
      <c r="G35" s="242" t="s">
        <v>86</v>
      </c>
      <c r="H35" s="242" t="s">
        <v>79</v>
      </c>
      <c r="I35" s="243">
        <v>42818</v>
      </c>
      <c r="J35" s="243">
        <v>42818</v>
      </c>
      <c r="K35" s="244">
        <v>0</v>
      </c>
      <c r="L35" s="243">
        <v>42818</v>
      </c>
      <c r="M35" s="244">
        <v>0</v>
      </c>
      <c r="N35" s="244" t="s">
        <v>80</v>
      </c>
      <c r="O35" s="244" t="s">
        <v>80</v>
      </c>
      <c r="P35" s="243">
        <v>42837</v>
      </c>
      <c r="Q35" s="244">
        <v>19</v>
      </c>
      <c r="R35" s="242" t="s">
        <v>172</v>
      </c>
      <c r="S35" s="244" t="s">
        <v>82</v>
      </c>
      <c r="T35" s="242"/>
      <c r="U35" s="242" t="s">
        <v>130</v>
      </c>
      <c r="V35" s="242"/>
    </row>
    <row r="36" spans="1:22" x14ac:dyDescent="0.25">
      <c r="A36" s="242" t="s">
        <v>73</v>
      </c>
      <c r="B36" s="247">
        <v>9819</v>
      </c>
      <c r="C36" s="242" t="s">
        <v>74</v>
      </c>
      <c r="D36" s="242" t="s">
        <v>187</v>
      </c>
      <c r="E36" s="242" t="s">
        <v>76</v>
      </c>
      <c r="F36" s="242" t="s">
        <v>188</v>
      </c>
      <c r="G36" s="242" t="s">
        <v>78</v>
      </c>
      <c r="H36" s="242" t="s">
        <v>79</v>
      </c>
      <c r="I36" s="243">
        <v>42818</v>
      </c>
      <c r="J36" s="243">
        <v>42818</v>
      </c>
      <c r="K36" s="244">
        <v>0</v>
      </c>
      <c r="L36" s="244" t="s">
        <v>82</v>
      </c>
      <c r="M36" s="244" t="s">
        <v>82</v>
      </c>
      <c r="N36" s="244" t="s">
        <v>80</v>
      </c>
      <c r="O36" s="244" t="s">
        <v>80</v>
      </c>
      <c r="P36" s="243">
        <v>42828</v>
      </c>
      <c r="Q36" s="244">
        <v>10</v>
      </c>
      <c r="R36" s="242" t="s">
        <v>81</v>
      </c>
      <c r="S36" s="244" t="s">
        <v>82</v>
      </c>
      <c r="T36" s="242"/>
      <c r="U36" s="242" t="s">
        <v>189</v>
      </c>
      <c r="V36" s="242"/>
    </row>
    <row r="37" spans="1:22" x14ac:dyDescent="0.25">
      <c r="A37" s="242" t="s">
        <v>73</v>
      </c>
      <c r="B37" s="247">
        <v>9820</v>
      </c>
      <c r="C37" s="242" t="s">
        <v>74</v>
      </c>
      <c r="D37" s="242" t="s">
        <v>157</v>
      </c>
      <c r="E37" s="242" t="s">
        <v>76</v>
      </c>
      <c r="F37" s="242" t="s">
        <v>102</v>
      </c>
      <c r="G37" s="242" t="s">
        <v>78</v>
      </c>
      <c r="H37" s="242" t="s">
        <v>121</v>
      </c>
      <c r="I37" s="243">
        <v>42818</v>
      </c>
      <c r="J37" s="243">
        <v>42821</v>
      </c>
      <c r="K37" s="244">
        <v>3</v>
      </c>
      <c r="L37" s="243">
        <v>42821</v>
      </c>
      <c r="M37" s="244">
        <v>3</v>
      </c>
      <c r="N37" s="244" t="s">
        <v>80</v>
      </c>
      <c r="O37" s="244" t="s">
        <v>80</v>
      </c>
      <c r="P37" s="243">
        <v>42827</v>
      </c>
      <c r="Q37" s="244">
        <v>9</v>
      </c>
      <c r="R37" s="242" t="s">
        <v>81</v>
      </c>
      <c r="S37" s="244" t="s">
        <v>82</v>
      </c>
      <c r="T37" s="242"/>
      <c r="U37" s="242" t="s">
        <v>104</v>
      </c>
      <c r="V37" s="242"/>
    </row>
    <row r="38" spans="1:22" x14ac:dyDescent="0.25">
      <c r="A38" s="242" t="s">
        <v>73</v>
      </c>
      <c r="B38" s="242">
        <v>9821</v>
      </c>
      <c r="C38" s="242" t="s">
        <v>74</v>
      </c>
      <c r="D38" s="242" t="s">
        <v>118</v>
      </c>
      <c r="E38" s="242" t="s">
        <v>76</v>
      </c>
      <c r="F38" s="242" t="s">
        <v>98</v>
      </c>
      <c r="G38" s="242" t="s">
        <v>86</v>
      </c>
      <c r="H38" s="242" t="s">
        <v>79</v>
      </c>
      <c r="I38" s="243">
        <v>42818</v>
      </c>
      <c r="J38" s="243">
        <v>42818</v>
      </c>
      <c r="K38" s="244">
        <v>0</v>
      </c>
      <c r="L38" s="243">
        <v>42818</v>
      </c>
      <c r="M38" s="244">
        <v>0</v>
      </c>
      <c r="N38" s="244" t="s">
        <v>80</v>
      </c>
      <c r="O38" s="244" t="s">
        <v>80</v>
      </c>
      <c r="P38" s="243">
        <v>42831</v>
      </c>
      <c r="Q38" s="244">
        <v>13</v>
      </c>
      <c r="R38" s="242" t="s">
        <v>81</v>
      </c>
      <c r="S38" s="244" t="s">
        <v>82</v>
      </c>
      <c r="T38" s="242"/>
      <c r="U38" s="242" t="s">
        <v>119</v>
      </c>
      <c r="V38" s="242"/>
    </row>
    <row r="39" spans="1:22" x14ac:dyDescent="0.25">
      <c r="A39" s="242" t="s">
        <v>73</v>
      </c>
      <c r="B39" s="242">
        <v>9822</v>
      </c>
      <c r="C39" s="242" t="s">
        <v>74</v>
      </c>
      <c r="D39" s="242" t="s">
        <v>204</v>
      </c>
      <c r="E39" s="242" t="s">
        <v>76</v>
      </c>
      <c r="F39" s="242" t="s">
        <v>205</v>
      </c>
      <c r="G39" s="242" t="s">
        <v>78</v>
      </c>
      <c r="H39" s="242" t="s">
        <v>79</v>
      </c>
      <c r="I39" s="243">
        <v>42818</v>
      </c>
      <c r="J39" s="243">
        <v>42818</v>
      </c>
      <c r="K39" s="244">
        <v>0</v>
      </c>
      <c r="L39" s="243">
        <v>42821</v>
      </c>
      <c r="M39" s="244">
        <v>3</v>
      </c>
      <c r="N39" s="244" t="s">
        <v>80</v>
      </c>
      <c r="O39" s="244" t="s">
        <v>80</v>
      </c>
      <c r="P39" s="243">
        <v>42830</v>
      </c>
      <c r="Q39" s="244">
        <v>12</v>
      </c>
      <c r="R39" s="242" t="s">
        <v>81</v>
      </c>
      <c r="S39" s="244" t="s">
        <v>82</v>
      </c>
      <c r="T39" s="242"/>
      <c r="U39" s="242" t="s">
        <v>206</v>
      </c>
      <c r="V39" s="242"/>
    </row>
    <row r="40" spans="1:22" x14ac:dyDescent="0.25">
      <c r="A40" s="242" t="s">
        <v>73</v>
      </c>
      <c r="B40" s="242">
        <v>9823</v>
      </c>
      <c r="C40" s="242" t="s">
        <v>74</v>
      </c>
      <c r="D40" s="242" t="s">
        <v>155</v>
      </c>
      <c r="E40" s="242" t="s">
        <v>76</v>
      </c>
      <c r="F40" s="242" t="s">
        <v>98</v>
      </c>
      <c r="G40" s="242" t="s">
        <v>86</v>
      </c>
      <c r="H40" s="242" t="s">
        <v>79</v>
      </c>
      <c r="I40" s="243">
        <v>42818</v>
      </c>
      <c r="J40" s="243">
        <v>42818</v>
      </c>
      <c r="K40" s="244">
        <v>0</v>
      </c>
      <c r="L40" s="243">
        <v>42818</v>
      </c>
      <c r="M40" s="244">
        <v>0</v>
      </c>
      <c r="N40" s="244" t="s">
        <v>80</v>
      </c>
      <c r="O40" s="244" t="s">
        <v>80</v>
      </c>
      <c r="P40" s="243">
        <v>42828</v>
      </c>
      <c r="Q40" s="244">
        <v>10</v>
      </c>
      <c r="R40" s="242" t="s">
        <v>81</v>
      </c>
      <c r="S40" s="244" t="s">
        <v>82</v>
      </c>
      <c r="T40" s="242"/>
      <c r="U40" s="242" t="s">
        <v>107</v>
      </c>
      <c r="V40" s="242"/>
    </row>
    <row r="41" spans="1:22" x14ac:dyDescent="0.25">
      <c r="A41" s="242" t="s">
        <v>73</v>
      </c>
      <c r="B41" s="247">
        <v>9824</v>
      </c>
      <c r="C41" s="242" t="s">
        <v>74</v>
      </c>
      <c r="D41" s="242" t="s">
        <v>207</v>
      </c>
      <c r="E41" s="242" t="s">
        <v>76</v>
      </c>
      <c r="F41" s="242" t="s">
        <v>208</v>
      </c>
      <c r="G41" s="242" t="s">
        <v>78</v>
      </c>
      <c r="H41" s="242" t="s">
        <v>79</v>
      </c>
      <c r="I41" s="243">
        <v>42818</v>
      </c>
      <c r="J41" s="243">
        <v>42821</v>
      </c>
      <c r="K41" s="244">
        <v>3</v>
      </c>
      <c r="L41" s="243">
        <v>42821</v>
      </c>
      <c r="M41" s="244">
        <v>3</v>
      </c>
      <c r="N41" s="244" t="s">
        <v>80</v>
      </c>
      <c r="O41" s="244" t="s">
        <v>80</v>
      </c>
      <c r="P41" s="243">
        <v>42829</v>
      </c>
      <c r="Q41" s="244">
        <v>11</v>
      </c>
      <c r="R41" s="242" t="s">
        <v>81</v>
      </c>
      <c r="S41" s="244" t="s">
        <v>82</v>
      </c>
      <c r="T41" s="242"/>
      <c r="U41" s="242" t="s">
        <v>209</v>
      </c>
      <c r="V41" s="242"/>
    </row>
    <row r="42" spans="1:22" ht="30" x14ac:dyDescent="0.25">
      <c r="A42" s="242" t="s">
        <v>73</v>
      </c>
      <c r="B42" s="247">
        <v>9825</v>
      </c>
      <c r="C42" s="242" t="s">
        <v>74</v>
      </c>
      <c r="D42" s="242" t="s">
        <v>140</v>
      </c>
      <c r="E42" s="242" t="s">
        <v>76</v>
      </c>
      <c r="F42" s="242" t="s">
        <v>128</v>
      </c>
      <c r="G42" s="242" t="s">
        <v>78</v>
      </c>
      <c r="H42" s="242" t="s">
        <v>79</v>
      </c>
      <c r="I42" s="243">
        <v>42818</v>
      </c>
      <c r="J42" s="243">
        <v>42818</v>
      </c>
      <c r="K42" s="244">
        <v>0</v>
      </c>
      <c r="L42" s="243">
        <v>42818</v>
      </c>
      <c r="M42" s="244">
        <v>0</v>
      </c>
      <c r="N42" s="244" t="s">
        <v>80</v>
      </c>
      <c r="O42" s="244" t="s">
        <v>80</v>
      </c>
      <c r="P42" s="243">
        <v>42839</v>
      </c>
      <c r="Q42" s="244">
        <v>21</v>
      </c>
      <c r="R42" s="242" t="s">
        <v>210</v>
      </c>
      <c r="S42" s="244" t="s">
        <v>82</v>
      </c>
      <c r="T42" s="242"/>
      <c r="U42" s="242" t="s">
        <v>130</v>
      </c>
      <c r="V42" s="242"/>
    </row>
    <row r="43" spans="1:22" x14ac:dyDescent="0.25">
      <c r="A43" s="242" t="s">
        <v>73</v>
      </c>
      <c r="B43" s="242">
        <v>9826</v>
      </c>
      <c r="C43" s="242" t="s">
        <v>74</v>
      </c>
      <c r="D43" s="242" t="s">
        <v>157</v>
      </c>
      <c r="E43" s="242" t="s">
        <v>76</v>
      </c>
      <c r="F43" s="242" t="s">
        <v>102</v>
      </c>
      <c r="G43" s="242" t="s">
        <v>78</v>
      </c>
      <c r="H43" s="242" t="s">
        <v>79</v>
      </c>
      <c r="I43" s="243">
        <v>42818</v>
      </c>
      <c r="J43" s="243">
        <v>42821</v>
      </c>
      <c r="K43" s="244">
        <v>3</v>
      </c>
      <c r="L43" s="243">
        <v>42821</v>
      </c>
      <c r="M43" s="244">
        <v>3</v>
      </c>
      <c r="N43" s="244" t="s">
        <v>80</v>
      </c>
      <c r="O43" s="244" t="s">
        <v>80</v>
      </c>
      <c r="P43" s="243">
        <v>42829</v>
      </c>
      <c r="Q43" s="244">
        <v>11</v>
      </c>
      <c r="R43" s="242" t="s">
        <v>81</v>
      </c>
      <c r="S43" s="244" t="s">
        <v>82</v>
      </c>
      <c r="T43" s="242"/>
      <c r="U43" s="242" t="s">
        <v>104</v>
      </c>
      <c r="V43" s="242"/>
    </row>
    <row r="44" spans="1:22" x14ac:dyDescent="0.25">
      <c r="A44" s="242" t="s">
        <v>73</v>
      </c>
      <c r="B44" s="247">
        <v>9832</v>
      </c>
      <c r="C44" s="242" t="s">
        <v>258</v>
      </c>
      <c r="D44" s="242"/>
      <c r="E44" s="242" t="s">
        <v>259</v>
      </c>
      <c r="F44" s="242" t="s">
        <v>85</v>
      </c>
      <c r="G44" s="242" t="s">
        <v>78</v>
      </c>
      <c r="H44" s="242" t="s">
        <v>260</v>
      </c>
      <c r="I44" s="243">
        <v>42818</v>
      </c>
      <c r="J44" s="243">
        <v>42828</v>
      </c>
      <c r="K44" s="244">
        <v>10</v>
      </c>
      <c r="L44" s="243">
        <v>42828</v>
      </c>
      <c r="M44" s="244">
        <v>10</v>
      </c>
      <c r="N44" s="243">
        <v>42864</v>
      </c>
      <c r="O44" s="244">
        <v>46</v>
      </c>
      <c r="P44" s="244" t="s">
        <v>82</v>
      </c>
      <c r="Q44" s="244" t="s">
        <v>82</v>
      </c>
      <c r="R44" s="242"/>
      <c r="S44" s="244">
        <v>37</v>
      </c>
      <c r="T44" s="242" t="s">
        <v>81</v>
      </c>
      <c r="U44" s="242" t="s">
        <v>261</v>
      </c>
      <c r="V44" s="242"/>
    </row>
    <row r="45" spans="1:22" x14ac:dyDescent="0.25">
      <c r="A45" s="242" t="s">
        <v>73</v>
      </c>
      <c r="B45" s="242">
        <v>9833</v>
      </c>
      <c r="C45" s="242" t="s">
        <v>74</v>
      </c>
      <c r="D45" s="242" t="s">
        <v>84</v>
      </c>
      <c r="E45" s="242" t="s">
        <v>76</v>
      </c>
      <c r="F45" s="242" t="s">
        <v>85</v>
      </c>
      <c r="G45" s="242" t="s">
        <v>86</v>
      </c>
      <c r="H45" s="242" t="s">
        <v>79</v>
      </c>
      <c r="I45" s="243">
        <v>42821</v>
      </c>
      <c r="J45" s="243">
        <v>42821</v>
      </c>
      <c r="K45" s="244">
        <v>0</v>
      </c>
      <c r="L45" s="243">
        <v>42821</v>
      </c>
      <c r="M45" s="244">
        <v>0</v>
      </c>
      <c r="N45" s="244" t="s">
        <v>80</v>
      </c>
      <c r="O45" s="244" t="s">
        <v>80</v>
      </c>
      <c r="P45" s="243">
        <v>42829</v>
      </c>
      <c r="Q45" s="244">
        <v>8</v>
      </c>
      <c r="R45" s="242" t="s">
        <v>81</v>
      </c>
      <c r="S45" s="244" t="s">
        <v>82</v>
      </c>
      <c r="T45" s="242"/>
      <c r="U45" s="242" t="s">
        <v>87</v>
      </c>
      <c r="V45" s="242"/>
    </row>
    <row r="46" spans="1:22" x14ac:dyDescent="0.25">
      <c r="A46" s="242" t="s">
        <v>73</v>
      </c>
      <c r="B46" s="247">
        <v>9834</v>
      </c>
      <c r="C46" s="242" t="s">
        <v>74</v>
      </c>
      <c r="D46" s="242" t="s">
        <v>97</v>
      </c>
      <c r="E46" s="242" t="s">
        <v>76</v>
      </c>
      <c r="F46" s="242" t="s">
        <v>98</v>
      </c>
      <c r="G46" s="242" t="s">
        <v>86</v>
      </c>
      <c r="H46" s="242" t="s">
        <v>79</v>
      </c>
      <c r="I46" s="243">
        <v>42821</v>
      </c>
      <c r="J46" s="243">
        <v>42821</v>
      </c>
      <c r="K46" s="244">
        <v>0</v>
      </c>
      <c r="L46" s="243">
        <v>42821</v>
      </c>
      <c r="M46" s="244">
        <v>0</v>
      </c>
      <c r="N46" s="244" t="s">
        <v>80</v>
      </c>
      <c r="O46" s="244" t="s">
        <v>80</v>
      </c>
      <c r="P46" s="243">
        <v>42830</v>
      </c>
      <c r="Q46" s="244">
        <v>9</v>
      </c>
      <c r="R46" s="242" t="s">
        <v>81</v>
      </c>
      <c r="S46" s="244" t="s">
        <v>82</v>
      </c>
      <c r="T46" s="242"/>
      <c r="U46" s="242" t="s">
        <v>100</v>
      </c>
      <c r="V46" s="242"/>
    </row>
    <row r="47" spans="1:22" x14ac:dyDescent="0.25">
      <c r="A47" s="242" t="s">
        <v>73</v>
      </c>
      <c r="B47" s="247">
        <v>9835</v>
      </c>
      <c r="C47" s="242" t="s">
        <v>74</v>
      </c>
      <c r="D47" s="242" t="s">
        <v>97</v>
      </c>
      <c r="E47" s="242" t="s">
        <v>76</v>
      </c>
      <c r="F47" s="242" t="s">
        <v>98</v>
      </c>
      <c r="G47" s="242" t="s">
        <v>86</v>
      </c>
      <c r="H47" s="242" t="s">
        <v>79</v>
      </c>
      <c r="I47" s="243">
        <v>42821</v>
      </c>
      <c r="J47" s="243">
        <v>42821</v>
      </c>
      <c r="K47" s="244">
        <v>0</v>
      </c>
      <c r="L47" s="243">
        <v>42821</v>
      </c>
      <c r="M47" s="244">
        <v>0</v>
      </c>
      <c r="N47" s="244" t="s">
        <v>80</v>
      </c>
      <c r="O47" s="244" t="s">
        <v>80</v>
      </c>
      <c r="P47" s="243">
        <v>42828</v>
      </c>
      <c r="Q47" s="244">
        <v>7</v>
      </c>
      <c r="R47" s="242" t="s">
        <v>81</v>
      </c>
      <c r="S47" s="244" t="s">
        <v>82</v>
      </c>
      <c r="T47" s="242"/>
      <c r="U47" s="242" t="s">
        <v>107</v>
      </c>
      <c r="V47" s="242"/>
    </row>
    <row r="48" spans="1:22" x14ac:dyDescent="0.25">
      <c r="A48" s="242" t="s">
        <v>73</v>
      </c>
      <c r="B48" s="242">
        <v>9836</v>
      </c>
      <c r="C48" s="242" t="s">
        <v>74</v>
      </c>
      <c r="D48" s="242" t="s">
        <v>106</v>
      </c>
      <c r="E48" s="242" t="s">
        <v>76</v>
      </c>
      <c r="F48" s="242" t="s">
        <v>98</v>
      </c>
      <c r="G48" s="242" t="s">
        <v>86</v>
      </c>
      <c r="H48" s="242" t="s">
        <v>79</v>
      </c>
      <c r="I48" s="243">
        <v>42821</v>
      </c>
      <c r="J48" s="243">
        <v>42822</v>
      </c>
      <c r="K48" s="244">
        <v>1</v>
      </c>
      <c r="L48" s="243">
        <v>42822</v>
      </c>
      <c r="M48" s="244">
        <v>1</v>
      </c>
      <c r="N48" s="244" t="s">
        <v>80</v>
      </c>
      <c r="O48" s="244" t="s">
        <v>80</v>
      </c>
      <c r="P48" s="243">
        <v>42828</v>
      </c>
      <c r="Q48" s="244">
        <v>7</v>
      </c>
      <c r="R48" s="242" t="s">
        <v>81</v>
      </c>
      <c r="S48" s="244" t="s">
        <v>82</v>
      </c>
      <c r="T48" s="242"/>
      <c r="U48" s="242" t="s">
        <v>107</v>
      </c>
      <c r="V48" s="242"/>
    </row>
    <row r="49" spans="1:22" x14ac:dyDescent="0.25">
      <c r="A49" s="242" t="s">
        <v>73</v>
      </c>
      <c r="B49" s="242">
        <v>9837</v>
      </c>
      <c r="C49" s="242" t="s">
        <v>74</v>
      </c>
      <c r="D49" s="242" t="s">
        <v>101</v>
      </c>
      <c r="E49" s="242" t="s">
        <v>76</v>
      </c>
      <c r="F49" s="242" t="s">
        <v>102</v>
      </c>
      <c r="G49" s="242" t="s">
        <v>86</v>
      </c>
      <c r="H49" s="242" t="s">
        <v>79</v>
      </c>
      <c r="I49" s="243">
        <v>42821</v>
      </c>
      <c r="J49" s="243">
        <v>42821</v>
      </c>
      <c r="K49" s="244">
        <v>0</v>
      </c>
      <c r="L49" s="243">
        <v>42821</v>
      </c>
      <c r="M49" s="244">
        <v>0</v>
      </c>
      <c r="N49" s="244" t="s">
        <v>80</v>
      </c>
      <c r="O49" s="244" t="s">
        <v>80</v>
      </c>
      <c r="P49" s="243">
        <v>42832</v>
      </c>
      <c r="Q49" s="244">
        <v>11</v>
      </c>
      <c r="R49" s="242" t="s">
        <v>81</v>
      </c>
      <c r="S49" s="244" t="s">
        <v>82</v>
      </c>
      <c r="T49" s="242"/>
      <c r="U49" s="242" t="s">
        <v>104</v>
      </c>
      <c r="V49" s="242"/>
    </row>
    <row r="50" spans="1:22" x14ac:dyDescent="0.25">
      <c r="A50" s="242" t="s">
        <v>73</v>
      </c>
      <c r="B50" s="242">
        <v>9838</v>
      </c>
      <c r="C50" s="242" t="s">
        <v>74</v>
      </c>
      <c r="D50" s="242" t="s">
        <v>184</v>
      </c>
      <c r="E50" s="242" t="s">
        <v>76</v>
      </c>
      <c r="F50" s="242" t="s">
        <v>98</v>
      </c>
      <c r="G50" s="242" t="s">
        <v>86</v>
      </c>
      <c r="H50" s="242" t="s">
        <v>79</v>
      </c>
      <c r="I50" s="243">
        <v>42821</v>
      </c>
      <c r="J50" s="243">
        <v>42821</v>
      </c>
      <c r="K50" s="244">
        <v>0</v>
      </c>
      <c r="L50" s="244" t="s">
        <v>82</v>
      </c>
      <c r="M50" s="244" t="s">
        <v>82</v>
      </c>
      <c r="N50" s="244" t="s">
        <v>80</v>
      </c>
      <c r="O50" s="244" t="s">
        <v>80</v>
      </c>
      <c r="P50" s="243">
        <v>42829</v>
      </c>
      <c r="Q50" s="244">
        <v>8</v>
      </c>
      <c r="R50" s="242" t="s">
        <v>81</v>
      </c>
      <c r="S50" s="244" t="s">
        <v>82</v>
      </c>
      <c r="T50" s="242"/>
      <c r="U50" s="242" t="s">
        <v>100</v>
      </c>
      <c r="V50" s="242"/>
    </row>
    <row r="51" spans="1:22" x14ac:dyDescent="0.25">
      <c r="A51" s="242" t="s">
        <v>73</v>
      </c>
      <c r="B51" s="242">
        <v>9839</v>
      </c>
      <c r="C51" s="242" t="s">
        <v>74</v>
      </c>
      <c r="D51" s="242" t="s">
        <v>88</v>
      </c>
      <c r="E51" s="242" t="s">
        <v>76</v>
      </c>
      <c r="F51" s="242" t="s">
        <v>85</v>
      </c>
      <c r="G51" s="242" t="s">
        <v>86</v>
      </c>
      <c r="H51" s="242" t="s">
        <v>79</v>
      </c>
      <c r="I51" s="243">
        <v>42821</v>
      </c>
      <c r="J51" s="243">
        <v>42822</v>
      </c>
      <c r="K51" s="244">
        <v>1</v>
      </c>
      <c r="L51" s="243">
        <v>42822</v>
      </c>
      <c r="M51" s="244">
        <v>1</v>
      </c>
      <c r="N51" s="244" t="s">
        <v>80</v>
      </c>
      <c r="O51" s="244" t="s">
        <v>80</v>
      </c>
      <c r="P51" s="243">
        <v>42831</v>
      </c>
      <c r="Q51" s="244">
        <v>10</v>
      </c>
      <c r="R51" s="242" t="s">
        <v>81</v>
      </c>
      <c r="S51" s="244" t="s">
        <v>82</v>
      </c>
      <c r="T51" s="242"/>
      <c r="U51" s="242" t="s">
        <v>89</v>
      </c>
      <c r="V51" s="242"/>
    </row>
    <row r="52" spans="1:22" x14ac:dyDescent="0.25">
      <c r="A52" s="242" t="s">
        <v>73</v>
      </c>
      <c r="B52" s="242">
        <v>9840</v>
      </c>
      <c r="C52" s="242" t="s">
        <v>74</v>
      </c>
      <c r="D52" s="242" t="s">
        <v>120</v>
      </c>
      <c r="E52" s="242" t="s">
        <v>76</v>
      </c>
      <c r="F52" s="242" t="s">
        <v>98</v>
      </c>
      <c r="G52" s="242" t="s">
        <v>78</v>
      </c>
      <c r="H52" s="242" t="s">
        <v>79</v>
      </c>
      <c r="I52" s="243">
        <v>42821</v>
      </c>
      <c r="J52" s="243">
        <v>42822</v>
      </c>
      <c r="K52" s="244">
        <v>1</v>
      </c>
      <c r="L52" s="243">
        <v>42822</v>
      </c>
      <c r="M52" s="244">
        <v>1</v>
      </c>
      <c r="N52" s="244" t="s">
        <v>80</v>
      </c>
      <c r="O52" s="244" t="s">
        <v>80</v>
      </c>
      <c r="P52" s="244" t="s">
        <v>82</v>
      </c>
      <c r="Q52" s="244" t="s">
        <v>82</v>
      </c>
      <c r="R52" s="242"/>
      <c r="S52" s="244">
        <v>34</v>
      </c>
      <c r="T52" s="247" t="s">
        <v>252</v>
      </c>
      <c r="U52" s="242" t="s">
        <v>100</v>
      </c>
      <c r="V52" s="242"/>
    </row>
    <row r="53" spans="1:22" x14ac:dyDescent="0.25">
      <c r="A53" s="242" t="s">
        <v>73</v>
      </c>
      <c r="B53" s="242">
        <v>9842</v>
      </c>
      <c r="C53" s="242" t="s">
        <v>74</v>
      </c>
      <c r="D53" s="242" t="s">
        <v>94</v>
      </c>
      <c r="E53" s="242" t="s">
        <v>76</v>
      </c>
      <c r="F53" s="242" t="s">
        <v>95</v>
      </c>
      <c r="G53" s="242" t="s">
        <v>86</v>
      </c>
      <c r="H53" s="242" t="s">
        <v>79</v>
      </c>
      <c r="I53" s="243">
        <v>42822</v>
      </c>
      <c r="J53" s="243">
        <v>42822</v>
      </c>
      <c r="K53" s="244">
        <v>0</v>
      </c>
      <c r="L53" s="243">
        <v>42822</v>
      </c>
      <c r="M53" s="244">
        <v>0</v>
      </c>
      <c r="N53" s="244" t="s">
        <v>80</v>
      </c>
      <c r="O53" s="244" t="s">
        <v>80</v>
      </c>
      <c r="P53" s="243">
        <v>42831</v>
      </c>
      <c r="Q53" s="244">
        <v>9</v>
      </c>
      <c r="R53" s="242" t="s">
        <v>81</v>
      </c>
      <c r="S53" s="244" t="s">
        <v>82</v>
      </c>
      <c r="T53" s="242"/>
      <c r="U53" s="242" t="s">
        <v>96</v>
      </c>
      <c r="V53" s="242"/>
    </row>
    <row r="54" spans="1:22" x14ac:dyDescent="0.25">
      <c r="A54" s="242" t="s">
        <v>73</v>
      </c>
      <c r="B54" s="242">
        <v>9843</v>
      </c>
      <c r="C54" s="242" t="s">
        <v>74</v>
      </c>
      <c r="D54" s="242" t="s">
        <v>97</v>
      </c>
      <c r="E54" s="242" t="s">
        <v>76</v>
      </c>
      <c r="F54" s="242" t="s">
        <v>98</v>
      </c>
      <c r="G54" s="242" t="s">
        <v>86</v>
      </c>
      <c r="H54" s="242" t="s">
        <v>79</v>
      </c>
      <c r="I54" s="243">
        <v>42822</v>
      </c>
      <c r="J54" s="243">
        <v>42823</v>
      </c>
      <c r="K54" s="244">
        <v>1</v>
      </c>
      <c r="L54" s="243">
        <v>42823</v>
      </c>
      <c r="M54" s="244">
        <v>1</v>
      </c>
      <c r="N54" s="244" t="s">
        <v>80</v>
      </c>
      <c r="O54" s="244" t="s">
        <v>80</v>
      </c>
      <c r="P54" s="243">
        <v>42828</v>
      </c>
      <c r="Q54" s="244">
        <v>6</v>
      </c>
      <c r="R54" s="242" t="s">
        <v>81</v>
      </c>
      <c r="S54" s="244" t="s">
        <v>82</v>
      </c>
      <c r="T54" s="242"/>
      <c r="U54" s="242" t="s">
        <v>100</v>
      </c>
      <c r="V54" s="242"/>
    </row>
    <row r="55" spans="1:22" x14ac:dyDescent="0.25">
      <c r="A55" s="242" t="s">
        <v>73</v>
      </c>
      <c r="B55" s="242">
        <v>9844</v>
      </c>
      <c r="C55" s="242" t="s">
        <v>74</v>
      </c>
      <c r="D55" s="242" t="s">
        <v>93</v>
      </c>
      <c r="E55" s="242" t="s">
        <v>76</v>
      </c>
      <c r="F55" s="242" t="s">
        <v>91</v>
      </c>
      <c r="G55" s="242" t="s">
        <v>86</v>
      </c>
      <c r="H55" s="242" t="s">
        <v>79</v>
      </c>
      <c r="I55" s="243">
        <v>42822</v>
      </c>
      <c r="J55" s="243">
        <v>42822</v>
      </c>
      <c r="K55" s="244">
        <v>0</v>
      </c>
      <c r="L55" s="243">
        <v>42823</v>
      </c>
      <c r="M55" s="244">
        <v>1</v>
      </c>
      <c r="N55" s="244" t="s">
        <v>80</v>
      </c>
      <c r="O55" s="244" t="s">
        <v>80</v>
      </c>
      <c r="P55" s="243">
        <v>42831</v>
      </c>
      <c r="Q55" s="244">
        <v>9</v>
      </c>
      <c r="R55" s="242" t="s">
        <v>81</v>
      </c>
      <c r="S55" s="244" t="s">
        <v>82</v>
      </c>
      <c r="T55" s="242"/>
      <c r="U55" s="242" t="s">
        <v>92</v>
      </c>
      <c r="V55" s="242"/>
    </row>
    <row r="56" spans="1:22" x14ac:dyDescent="0.25">
      <c r="A56" s="242" t="s">
        <v>73</v>
      </c>
      <c r="B56" s="247">
        <v>9845</v>
      </c>
      <c r="C56" s="242" t="s">
        <v>74</v>
      </c>
      <c r="D56" s="242" t="s">
        <v>97</v>
      </c>
      <c r="E56" s="242" t="s">
        <v>76</v>
      </c>
      <c r="F56" s="242" t="s">
        <v>98</v>
      </c>
      <c r="G56" s="242" t="s">
        <v>86</v>
      </c>
      <c r="H56" s="242" t="s">
        <v>99</v>
      </c>
      <c r="I56" s="243">
        <v>42822</v>
      </c>
      <c r="J56" s="243">
        <v>42823</v>
      </c>
      <c r="K56" s="244">
        <v>1</v>
      </c>
      <c r="L56" s="243">
        <v>42823</v>
      </c>
      <c r="M56" s="244">
        <v>1</v>
      </c>
      <c r="N56" s="244" t="s">
        <v>80</v>
      </c>
      <c r="O56" s="244" t="s">
        <v>80</v>
      </c>
      <c r="P56" s="243">
        <v>42829</v>
      </c>
      <c r="Q56" s="244">
        <v>7</v>
      </c>
      <c r="R56" s="242" t="s">
        <v>81</v>
      </c>
      <c r="S56" s="244" t="s">
        <v>82</v>
      </c>
      <c r="T56" s="242"/>
      <c r="U56" s="242" t="s">
        <v>100</v>
      </c>
      <c r="V56" s="242"/>
    </row>
    <row r="57" spans="1:22" x14ac:dyDescent="0.25">
      <c r="A57" s="242" t="s">
        <v>73</v>
      </c>
      <c r="B57" s="247">
        <v>9846</v>
      </c>
      <c r="C57" s="242" t="s">
        <v>74</v>
      </c>
      <c r="D57" s="242" t="s">
        <v>155</v>
      </c>
      <c r="E57" s="242" t="s">
        <v>76</v>
      </c>
      <c r="F57" s="242" t="s">
        <v>98</v>
      </c>
      <c r="G57" s="242" t="s">
        <v>86</v>
      </c>
      <c r="H57" s="242" t="s">
        <v>79</v>
      </c>
      <c r="I57" s="243">
        <v>42822</v>
      </c>
      <c r="J57" s="243">
        <v>42823</v>
      </c>
      <c r="K57" s="244">
        <v>1</v>
      </c>
      <c r="L57" s="243">
        <v>42823</v>
      </c>
      <c r="M57" s="244">
        <v>1</v>
      </c>
      <c r="N57" s="244" t="s">
        <v>80</v>
      </c>
      <c r="O57" s="244" t="s">
        <v>80</v>
      </c>
      <c r="P57" s="243">
        <v>42836</v>
      </c>
      <c r="Q57" s="244">
        <v>14</v>
      </c>
      <c r="R57" s="242" t="s">
        <v>179</v>
      </c>
      <c r="S57" s="244" t="s">
        <v>82</v>
      </c>
      <c r="T57" s="242"/>
      <c r="U57" s="242" t="s">
        <v>190</v>
      </c>
      <c r="V57" s="242"/>
    </row>
    <row r="58" spans="1:22" x14ac:dyDescent="0.25">
      <c r="A58" s="242" t="s">
        <v>73</v>
      </c>
      <c r="B58" s="247">
        <v>9847</v>
      </c>
      <c r="C58" s="242" t="s">
        <v>74</v>
      </c>
      <c r="D58" s="242" t="s">
        <v>109</v>
      </c>
      <c r="E58" s="242" t="s">
        <v>76</v>
      </c>
      <c r="F58" s="242" t="s">
        <v>98</v>
      </c>
      <c r="G58" s="242" t="s">
        <v>86</v>
      </c>
      <c r="H58" s="242" t="s">
        <v>79</v>
      </c>
      <c r="I58" s="243">
        <v>42822</v>
      </c>
      <c r="J58" s="243">
        <v>42822</v>
      </c>
      <c r="K58" s="244">
        <v>0</v>
      </c>
      <c r="L58" s="243">
        <v>42822</v>
      </c>
      <c r="M58" s="244">
        <v>0</v>
      </c>
      <c r="N58" s="244" t="s">
        <v>80</v>
      </c>
      <c r="O58" s="244" t="s">
        <v>80</v>
      </c>
      <c r="P58" s="243">
        <v>42831</v>
      </c>
      <c r="Q58" s="244">
        <v>9</v>
      </c>
      <c r="R58" s="242" t="s">
        <v>81</v>
      </c>
      <c r="S58" s="244" t="s">
        <v>82</v>
      </c>
      <c r="T58" s="242"/>
      <c r="U58" s="242" t="s">
        <v>107</v>
      </c>
      <c r="V58" s="242"/>
    </row>
    <row r="59" spans="1:22" x14ac:dyDescent="0.25">
      <c r="A59" s="242" t="s">
        <v>73</v>
      </c>
      <c r="B59" s="247">
        <v>9848</v>
      </c>
      <c r="C59" s="242" t="s">
        <v>74</v>
      </c>
      <c r="D59" s="242" t="s">
        <v>88</v>
      </c>
      <c r="E59" s="242" t="s">
        <v>76</v>
      </c>
      <c r="F59" s="242" t="s">
        <v>85</v>
      </c>
      <c r="G59" s="242" t="s">
        <v>86</v>
      </c>
      <c r="H59" s="242" t="s">
        <v>79</v>
      </c>
      <c r="I59" s="243">
        <v>42822</v>
      </c>
      <c r="J59" s="243">
        <v>42822</v>
      </c>
      <c r="K59" s="244">
        <v>0</v>
      </c>
      <c r="L59" s="243">
        <v>42822</v>
      </c>
      <c r="M59" s="244">
        <v>0</v>
      </c>
      <c r="N59" s="244" t="s">
        <v>80</v>
      </c>
      <c r="O59" s="244" t="s">
        <v>80</v>
      </c>
      <c r="P59" s="243">
        <v>42831</v>
      </c>
      <c r="Q59" s="244">
        <v>9</v>
      </c>
      <c r="R59" s="242" t="s">
        <v>81</v>
      </c>
      <c r="S59" s="244" t="s">
        <v>82</v>
      </c>
      <c r="T59" s="242"/>
      <c r="U59" s="242" t="s">
        <v>89</v>
      </c>
      <c r="V59" s="242"/>
    </row>
    <row r="60" spans="1:22" x14ac:dyDescent="0.25">
      <c r="A60" s="242" t="s">
        <v>73</v>
      </c>
      <c r="B60" s="247">
        <v>9849</v>
      </c>
      <c r="C60" s="242" t="s">
        <v>74</v>
      </c>
      <c r="D60" s="242" t="s">
        <v>106</v>
      </c>
      <c r="E60" s="242" t="s">
        <v>76</v>
      </c>
      <c r="F60" s="242" t="s">
        <v>98</v>
      </c>
      <c r="G60" s="242" t="s">
        <v>86</v>
      </c>
      <c r="H60" s="242" t="s">
        <v>79</v>
      </c>
      <c r="I60" s="243">
        <v>42822</v>
      </c>
      <c r="J60" s="243">
        <v>42822</v>
      </c>
      <c r="K60" s="244">
        <v>0</v>
      </c>
      <c r="L60" s="243">
        <v>42822</v>
      </c>
      <c r="M60" s="244">
        <v>0</v>
      </c>
      <c r="N60" s="244" t="s">
        <v>80</v>
      </c>
      <c r="O60" s="244" t="s">
        <v>80</v>
      </c>
      <c r="P60" s="243">
        <v>42832</v>
      </c>
      <c r="Q60" s="244">
        <v>10</v>
      </c>
      <c r="R60" s="242" t="s">
        <v>81</v>
      </c>
      <c r="S60" s="244" t="s">
        <v>82</v>
      </c>
      <c r="T60" s="242"/>
      <c r="U60" s="242" t="s">
        <v>107</v>
      </c>
      <c r="V60" s="242"/>
    </row>
    <row r="61" spans="1:22" x14ac:dyDescent="0.25">
      <c r="A61" s="242" t="s">
        <v>73</v>
      </c>
      <c r="B61" s="247">
        <v>9850</v>
      </c>
      <c r="C61" s="242" t="s">
        <v>74</v>
      </c>
      <c r="D61" s="242" t="s">
        <v>97</v>
      </c>
      <c r="E61" s="242" t="s">
        <v>76</v>
      </c>
      <c r="F61" s="242" t="s">
        <v>98</v>
      </c>
      <c r="G61" s="242" t="s">
        <v>86</v>
      </c>
      <c r="H61" s="242" t="s">
        <v>79</v>
      </c>
      <c r="I61" s="243">
        <v>42823</v>
      </c>
      <c r="J61" s="243">
        <v>42823</v>
      </c>
      <c r="K61" s="244">
        <v>0</v>
      </c>
      <c r="L61" s="243">
        <v>42824</v>
      </c>
      <c r="M61" s="244">
        <v>1</v>
      </c>
      <c r="N61" s="244" t="s">
        <v>80</v>
      </c>
      <c r="O61" s="244" t="s">
        <v>80</v>
      </c>
      <c r="P61" s="243">
        <v>42837</v>
      </c>
      <c r="Q61" s="244">
        <v>14</v>
      </c>
      <c r="R61" s="242" t="s">
        <v>154</v>
      </c>
      <c r="S61" s="244" t="s">
        <v>82</v>
      </c>
      <c r="T61" s="242"/>
      <c r="U61" s="242" t="s">
        <v>100</v>
      </c>
      <c r="V61" s="242"/>
    </row>
    <row r="62" spans="1:22" x14ac:dyDescent="0.25">
      <c r="A62" s="242" t="s">
        <v>73</v>
      </c>
      <c r="B62" s="247">
        <v>9851</v>
      </c>
      <c r="C62" s="242" t="s">
        <v>74</v>
      </c>
      <c r="D62" s="242" t="s">
        <v>176</v>
      </c>
      <c r="E62" s="242" t="s">
        <v>76</v>
      </c>
      <c r="F62" s="242" t="s">
        <v>77</v>
      </c>
      <c r="G62" s="242" t="s">
        <v>86</v>
      </c>
      <c r="H62" s="242" t="s">
        <v>79</v>
      </c>
      <c r="I62" s="243">
        <v>42823</v>
      </c>
      <c r="J62" s="243">
        <v>42824</v>
      </c>
      <c r="K62" s="244">
        <v>1</v>
      </c>
      <c r="L62" s="243">
        <v>42824</v>
      </c>
      <c r="M62" s="244">
        <v>1</v>
      </c>
      <c r="N62" s="244" t="s">
        <v>80</v>
      </c>
      <c r="O62" s="244" t="s">
        <v>80</v>
      </c>
      <c r="P62" s="243">
        <v>42829</v>
      </c>
      <c r="Q62" s="244">
        <v>6</v>
      </c>
      <c r="R62" s="242" t="s">
        <v>81</v>
      </c>
      <c r="S62" s="244" t="s">
        <v>82</v>
      </c>
      <c r="T62" s="242"/>
      <c r="U62" s="242" t="s">
        <v>177</v>
      </c>
      <c r="V62" s="242"/>
    </row>
    <row r="63" spans="1:22" x14ac:dyDescent="0.25">
      <c r="A63" s="242" t="s">
        <v>73</v>
      </c>
      <c r="B63" s="242">
        <v>9852</v>
      </c>
      <c r="C63" s="242" t="s">
        <v>74</v>
      </c>
      <c r="D63" s="242" t="s">
        <v>105</v>
      </c>
      <c r="E63" s="242" t="s">
        <v>76</v>
      </c>
      <c r="F63" s="242" t="s">
        <v>95</v>
      </c>
      <c r="G63" s="242" t="s">
        <v>78</v>
      </c>
      <c r="H63" s="242" t="s">
        <v>79</v>
      </c>
      <c r="I63" s="243">
        <v>42823</v>
      </c>
      <c r="J63" s="243">
        <v>42823</v>
      </c>
      <c r="K63" s="244">
        <v>0</v>
      </c>
      <c r="L63" s="243">
        <v>42823</v>
      </c>
      <c r="M63" s="244">
        <v>0</v>
      </c>
      <c r="N63" s="244" t="s">
        <v>80</v>
      </c>
      <c r="O63" s="244" t="s">
        <v>80</v>
      </c>
      <c r="P63" s="243">
        <v>42831</v>
      </c>
      <c r="Q63" s="244">
        <v>8</v>
      </c>
      <c r="R63" s="242" t="s">
        <v>81</v>
      </c>
      <c r="S63" s="244" t="s">
        <v>82</v>
      </c>
      <c r="T63" s="242"/>
      <c r="U63" s="242" t="s">
        <v>96</v>
      </c>
      <c r="V63" s="242"/>
    </row>
    <row r="64" spans="1:22" x14ac:dyDescent="0.25">
      <c r="A64" s="242" t="s">
        <v>73</v>
      </c>
      <c r="B64" s="242">
        <v>9853</v>
      </c>
      <c r="C64" s="242" t="s">
        <v>74</v>
      </c>
      <c r="D64" s="242" t="s">
        <v>186</v>
      </c>
      <c r="E64" s="242" t="s">
        <v>76</v>
      </c>
      <c r="F64" s="242" t="s">
        <v>98</v>
      </c>
      <c r="G64" s="242" t="s">
        <v>86</v>
      </c>
      <c r="H64" s="242" t="s">
        <v>79</v>
      </c>
      <c r="I64" s="243">
        <v>42823</v>
      </c>
      <c r="J64" s="243">
        <v>42823</v>
      </c>
      <c r="K64" s="244">
        <v>0</v>
      </c>
      <c r="L64" s="243">
        <v>42823</v>
      </c>
      <c r="M64" s="244">
        <v>0</v>
      </c>
      <c r="N64" s="244" t="s">
        <v>80</v>
      </c>
      <c r="O64" s="244" t="s">
        <v>80</v>
      </c>
      <c r="P64" s="243">
        <v>42832</v>
      </c>
      <c r="Q64" s="244">
        <v>9</v>
      </c>
      <c r="R64" s="242" t="s">
        <v>81</v>
      </c>
      <c r="S64" s="244" t="s">
        <v>82</v>
      </c>
      <c r="T64" s="242"/>
      <c r="U64" s="242" t="s">
        <v>107</v>
      </c>
      <c r="V64" s="242"/>
    </row>
    <row r="65" spans="1:22" x14ac:dyDescent="0.25">
      <c r="A65" s="242" t="s">
        <v>73</v>
      </c>
      <c r="B65" s="242">
        <v>9854</v>
      </c>
      <c r="C65" s="242" t="s">
        <v>74</v>
      </c>
      <c r="D65" s="242" t="s">
        <v>75</v>
      </c>
      <c r="E65" s="242" t="s">
        <v>76</v>
      </c>
      <c r="F65" s="242" t="s">
        <v>77</v>
      </c>
      <c r="G65" s="242" t="s">
        <v>78</v>
      </c>
      <c r="H65" s="242" t="s">
        <v>121</v>
      </c>
      <c r="I65" s="243">
        <v>42823</v>
      </c>
      <c r="J65" s="243">
        <v>42825</v>
      </c>
      <c r="K65" s="244">
        <v>2</v>
      </c>
      <c r="L65" s="243">
        <v>42825</v>
      </c>
      <c r="M65" s="244">
        <v>2</v>
      </c>
      <c r="N65" s="244" t="s">
        <v>80</v>
      </c>
      <c r="O65" s="244" t="s">
        <v>80</v>
      </c>
      <c r="P65" s="243">
        <v>42829</v>
      </c>
      <c r="Q65" s="244">
        <v>6</v>
      </c>
      <c r="R65" s="242" t="s">
        <v>81</v>
      </c>
      <c r="S65" s="244" t="s">
        <v>82</v>
      </c>
      <c r="T65" s="242"/>
      <c r="U65" s="242" t="s">
        <v>83</v>
      </c>
      <c r="V65" s="242"/>
    </row>
    <row r="66" spans="1:22" x14ac:dyDescent="0.25">
      <c r="A66" s="242" t="s">
        <v>73</v>
      </c>
      <c r="B66" s="242">
        <v>9855</v>
      </c>
      <c r="C66" s="242" t="s">
        <v>74</v>
      </c>
      <c r="D66" s="242" t="s">
        <v>137</v>
      </c>
      <c r="E66" s="242" t="s">
        <v>76</v>
      </c>
      <c r="F66" s="242" t="s">
        <v>138</v>
      </c>
      <c r="G66" s="242" t="s">
        <v>86</v>
      </c>
      <c r="H66" s="242" t="s">
        <v>79</v>
      </c>
      <c r="I66" s="243">
        <v>42823</v>
      </c>
      <c r="J66" s="243">
        <v>42823</v>
      </c>
      <c r="K66" s="244">
        <v>0</v>
      </c>
      <c r="L66" s="243">
        <v>42823</v>
      </c>
      <c r="M66" s="244">
        <v>0</v>
      </c>
      <c r="N66" s="244" t="s">
        <v>80</v>
      </c>
      <c r="O66" s="244" t="s">
        <v>80</v>
      </c>
      <c r="P66" s="243">
        <v>42853</v>
      </c>
      <c r="Q66" s="244">
        <v>30</v>
      </c>
      <c r="R66" s="242" t="s">
        <v>81</v>
      </c>
      <c r="S66" s="244" t="s">
        <v>82</v>
      </c>
      <c r="T66" s="242"/>
      <c r="U66" s="242" t="s">
        <v>148</v>
      </c>
      <c r="V66" s="242"/>
    </row>
    <row r="67" spans="1:22" x14ac:dyDescent="0.25">
      <c r="A67" s="242" t="s">
        <v>73</v>
      </c>
      <c r="B67" s="242">
        <v>9856</v>
      </c>
      <c r="C67" s="242" t="s">
        <v>74</v>
      </c>
      <c r="D67" s="242" t="s">
        <v>182</v>
      </c>
      <c r="E67" s="242" t="s">
        <v>76</v>
      </c>
      <c r="F67" s="242" t="s">
        <v>98</v>
      </c>
      <c r="G67" s="242" t="s">
        <v>86</v>
      </c>
      <c r="H67" s="242" t="s">
        <v>79</v>
      </c>
      <c r="I67" s="243">
        <v>42823</v>
      </c>
      <c r="J67" s="243">
        <v>42823</v>
      </c>
      <c r="K67" s="244">
        <v>0</v>
      </c>
      <c r="L67" s="243">
        <v>42823</v>
      </c>
      <c r="M67" s="244">
        <v>0</v>
      </c>
      <c r="N67" s="244" t="s">
        <v>80</v>
      </c>
      <c r="O67" s="244" t="s">
        <v>80</v>
      </c>
      <c r="P67" s="243">
        <v>42835</v>
      </c>
      <c r="Q67" s="244">
        <v>12</v>
      </c>
      <c r="R67" s="242" t="s">
        <v>81</v>
      </c>
      <c r="S67" s="244" t="s">
        <v>82</v>
      </c>
      <c r="T67" s="242"/>
      <c r="U67" s="242" t="s">
        <v>107</v>
      </c>
      <c r="V67" s="242"/>
    </row>
    <row r="68" spans="1:22" x14ac:dyDescent="0.25">
      <c r="A68" s="242" t="s">
        <v>73</v>
      </c>
      <c r="B68" s="242">
        <v>9857</v>
      </c>
      <c r="C68" s="242" t="s">
        <v>74</v>
      </c>
      <c r="D68" s="242" t="s">
        <v>84</v>
      </c>
      <c r="E68" s="242" t="s">
        <v>76</v>
      </c>
      <c r="F68" s="242" t="s">
        <v>85</v>
      </c>
      <c r="G68" s="242" t="s">
        <v>86</v>
      </c>
      <c r="H68" s="242" t="s">
        <v>79</v>
      </c>
      <c r="I68" s="243">
        <v>42823</v>
      </c>
      <c r="J68" s="243">
        <v>42823</v>
      </c>
      <c r="K68" s="244">
        <v>0</v>
      </c>
      <c r="L68" s="243">
        <v>42823</v>
      </c>
      <c r="M68" s="244">
        <v>0</v>
      </c>
      <c r="N68" s="244" t="s">
        <v>80</v>
      </c>
      <c r="O68" s="244" t="s">
        <v>80</v>
      </c>
      <c r="P68" s="243">
        <v>42836</v>
      </c>
      <c r="Q68" s="244">
        <v>13</v>
      </c>
      <c r="R68" s="242" t="s">
        <v>199</v>
      </c>
      <c r="S68" s="244" t="s">
        <v>82</v>
      </c>
      <c r="T68" s="242"/>
      <c r="U68" s="242" t="s">
        <v>87</v>
      </c>
      <c r="V68" s="242"/>
    </row>
    <row r="69" spans="1:22" x14ac:dyDescent="0.25">
      <c r="A69" s="242" t="s">
        <v>73</v>
      </c>
      <c r="B69" s="247">
        <v>9858</v>
      </c>
      <c r="C69" s="242" t="s">
        <v>74</v>
      </c>
      <c r="D69" s="242" t="s">
        <v>157</v>
      </c>
      <c r="E69" s="242" t="s">
        <v>76</v>
      </c>
      <c r="F69" s="242" t="s">
        <v>102</v>
      </c>
      <c r="G69" s="242" t="s">
        <v>78</v>
      </c>
      <c r="H69" s="242" t="s">
        <v>79</v>
      </c>
      <c r="I69" s="243">
        <v>42823</v>
      </c>
      <c r="J69" s="243">
        <v>42823</v>
      </c>
      <c r="K69" s="244">
        <v>0</v>
      </c>
      <c r="L69" s="243">
        <v>42823</v>
      </c>
      <c r="M69" s="244">
        <v>0</v>
      </c>
      <c r="N69" s="244" t="s">
        <v>80</v>
      </c>
      <c r="O69" s="244" t="s">
        <v>80</v>
      </c>
      <c r="P69" s="243">
        <v>42835</v>
      </c>
      <c r="Q69" s="244">
        <v>12</v>
      </c>
      <c r="R69" s="242" t="s">
        <v>81</v>
      </c>
      <c r="S69" s="244" t="s">
        <v>82</v>
      </c>
      <c r="T69" s="242"/>
      <c r="U69" s="242" t="s">
        <v>104</v>
      </c>
      <c r="V69" s="242"/>
    </row>
    <row r="70" spans="1:22" x14ac:dyDescent="0.25">
      <c r="A70" s="242" t="s">
        <v>73</v>
      </c>
      <c r="B70" s="242">
        <v>9860</v>
      </c>
      <c r="C70" s="242" t="s">
        <v>258</v>
      </c>
      <c r="D70" s="242"/>
      <c r="E70" s="242" t="s">
        <v>259</v>
      </c>
      <c r="F70" s="242" t="s">
        <v>85</v>
      </c>
      <c r="G70" s="242" t="s">
        <v>78</v>
      </c>
      <c r="H70" s="242" t="s">
        <v>260</v>
      </c>
      <c r="I70" s="243">
        <v>42823</v>
      </c>
      <c r="J70" s="243">
        <v>42824</v>
      </c>
      <c r="K70" s="244">
        <v>1</v>
      </c>
      <c r="L70" s="243">
        <v>42824</v>
      </c>
      <c r="M70" s="244">
        <v>1</v>
      </c>
      <c r="N70" s="243">
        <v>42852</v>
      </c>
      <c r="O70" s="244">
        <v>29</v>
      </c>
      <c r="P70" s="243">
        <v>42853</v>
      </c>
      <c r="Q70" s="244">
        <v>30</v>
      </c>
      <c r="R70" s="242" t="s">
        <v>81</v>
      </c>
      <c r="S70" s="244" t="s">
        <v>82</v>
      </c>
      <c r="T70" s="242"/>
      <c r="U70" s="242" t="s">
        <v>261</v>
      </c>
      <c r="V70" s="242"/>
    </row>
    <row r="71" spans="1:22" x14ac:dyDescent="0.25">
      <c r="A71" s="242" t="s">
        <v>73</v>
      </c>
      <c r="B71" s="247">
        <v>9861</v>
      </c>
      <c r="C71" s="242" t="s">
        <v>74</v>
      </c>
      <c r="D71" s="242" t="s">
        <v>97</v>
      </c>
      <c r="E71" s="242" t="s">
        <v>76</v>
      </c>
      <c r="F71" s="242" t="s">
        <v>98</v>
      </c>
      <c r="G71" s="242" t="s">
        <v>86</v>
      </c>
      <c r="H71" s="242" t="s">
        <v>99</v>
      </c>
      <c r="I71" s="243">
        <v>42824</v>
      </c>
      <c r="J71" s="243">
        <v>42824</v>
      </c>
      <c r="K71" s="244">
        <v>0</v>
      </c>
      <c r="L71" s="244" t="s">
        <v>82</v>
      </c>
      <c r="M71" s="244" t="s">
        <v>82</v>
      </c>
      <c r="N71" s="244" t="s">
        <v>80</v>
      </c>
      <c r="O71" s="244" t="s">
        <v>80</v>
      </c>
      <c r="P71" s="243">
        <v>42828</v>
      </c>
      <c r="Q71" s="244">
        <v>4</v>
      </c>
      <c r="R71" s="242" t="s">
        <v>81</v>
      </c>
      <c r="S71" s="244" t="s">
        <v>82</v>
      </c>
      <c r="T71" s="242"/>
      <c r="U71" s="242" t="s">
        <v>100</v>
      </c>
      <c r="V71" s="242"/>
    </row>
    <row r="72" spans="1:22" x14ac:dyDescent="0.25">
      <c r="A72" s="242" t="s">
        <v>73</v>
      </c>
      <c r="B72" s="242">
        <v>9862</v>
      </c>
      <c r="C72" s="242" t="s">
        <v>74</v>
      </c>
      <c r="D72" s="242" t="s">
        <v>84</v>
      </c>
      <c r="E72" s="242" t="s">
        <v>76</v>
      </c>
      <c r="F72" s="242" t="s">
        <v>85</v>
      </c>
      <c r="G72" s="242" t="s">
        <v>86</v>
      </c>
      <c r="H72" s="242" t="s">
        <v>79</v>
      </c>
      <c r="I72" s="243">
        <v>42824</v>
      </c>
      <c r="J72" s="243">
        <v>42824</v>
      </c>
      <c r="K72" s="244">
        <v>0</v>
      </c>
      <c r="L72" s="243">
        <v>42824</v>
      </c>
      <c r="M72" s="244">
        <v>0</v>
      </c>
      <c r="N72" s="244" t="s">
        <v>80</v>
      </c>
      <c r="O72" s="244" t="s">
        <v>80</v>
      </c>
      <c r="P72" s="243">
        <v>42832</v>
      </c>
      <c r="Q72" s="244">
        <v>8</v>
      </c>
      <c r="R72" s="242" t="s">
        <v>81</v>
      </c>
      <c r="S72" s="244" t="s">
        <v>82</v>
      </c>
      <c r="T72" s="242"/>
      <c r="U72" s="242" t="s">
        <v>87</v>
      </c>
      <c r="V72" s="242"/>
    </row>
    <row r="73" spans="1:22" x14ac:dyDescent="0.25">
      <c r="A73" s="242" t="s">
        <v>73</v>
      </c>
      <c r="B73" s="242">
        <v>9863</v>
      </c>
      <c r="C73" s="242" t="s">
        <v>74</v>
      </c>
      <c r="D73" s="242" t="s">
        <v>140</v>
      </c>
      <c r="E73" s="242" t="s">
        <v>76</v>
      </c>
      <c r="F73" s="242" t="s">
        <v>128</v>
      </c>
      <c r="G73" s="242" t="s">
        <v>78</v>
      </c>
      <c r="H73" s="242" t="s">
        <v>79</v>
      </c>
      <c r="I73" s="243">
        <v>42824</v>
      </c>
      <c r="J73" s="243">
        <v>42824</v>
      </c>
      <c r="K73" s="244">
        <v>0</v>
      </c>
      <c r="L73" s="243">
        <v>42824</v>
      </c>
      <c r="M73" s="244">
        <v>0</v>
      </c>
      <c r="N73" s="244" t="s">
        <v>80</v>
      </c>
      <c r="O73" s="244" t="s">
        <v>80</v>
      </c>
      <c r="P73" s="243">
        <v>42831</v>
      </c>
      <c r="Q73" s="244">
        <v>7</v>
      </c>
      <c r="R73" s="242" t="s">
        <v>81</v>
      </c>
      <c r="S73" s="244" t="s">
        <v>82</v>
      </c>
      <c r="T73" s="242"/>
      <c r="U73" s="242" t="s">
        <v>100</v>
      </c>
      <c r="V73" s="242"/>
    </row>
    <row r="74" spans="1:22" x14ac:dyDescent="0.25">
      <c r="A74" s="242" t="s">
        <v>73</v>
      </c>
      <c r="B74" s="242">
        <v>9864</v>
      </c>
      <c r="C74" s="242" t="s">
        <v>74</v>
      </c>
      <c r="D74" s="242" t="s">
        <v>97</v>
      </c>
      <c r="E74" s="242" t="s">
        <v>76</v>
      </c>
      <c r="F74" s="242" t="s">
        <v>98</v>
      </c>
      <c r="G74" s="242" t="s">
        <v>86</v>
      </c>
      <c r="H74" s="242" t="s">
        <v>79</v>
      </c>
      <c r="I74" s="243">
        <v>42824</v>
      </c>
      <c r="J74" s="243">
        <v>42824</v>
      </c>
      <c r="K74" s="244">
        <v>0</v>
      </c>
      <c r="L74" s="244" t="s">
        <v>82</v>
      </c>
      <c r="M74" s="244" t="s">
        <v>82</v>
      </c>
      <c r="N74" s="244" t="s">
        <v>80</v>
      </c>
      <c r="O74" s="244" t="s">
        <v>80</v>
      </c>
      <c r="P74" s="243">
        <v>42831</v>
      </c>
      <c r="Q74" s="244">
        <v>7</v>
      </c>
      <c r="R74" s="242" t="s">
        <v>81</v>
      </c>
      <c r="S74" s="244" t="s">
        <v>82</v>
      </c>
      <c r="T74" s="242"/>
      <c r="U74" s="242" t="s">
        <v>100</v>
      </c>
      <c r="V74" s="242"/>
    </row>
    <row r="75" spans="1:22" x14ac:dyDescent="0.25">
      <c r="A75" s="242" t="s">
        <v>73</v>
      </c>
      <c r="B75" s="247">
        <v>9865</v>
      </c>
      <c r="C75" s="242" t="s">
        <v>74</v>
      </c>
      <c r="D75" s="242" t="s">
        <v>187</v>
      </c>
      <c r="E75" s="242" t="s">
        <v>76</v>
      </c>
      <c r="F75" s="242" t="s">
        <v>188</v>
      </c>
      <c r="G75" s="242" t="s">
        <v>78</v>
      </c>
      <c r="H75" s="242" t="s">
        <v>79</v>
      </c>
      <c r="I75" s="243">
        <v>42824</v>
      </c>
      <c r="J75" s="243">
        <v>42824</v>
      </c>
      <c r="K75" s="244">
        <v>0</v>
      </c>
      <c r="L75" s="243">
        <v>42824</v>
      </c>
      <c r="M75" s="244">
        <v>0</v>
      </c>
      <c r="N75" s="244" t="s">
        <v>80</v>
      </c>
      <c r="O75" s="244" t="s">
        <v>80</v>
      </c>
      <c r="P75" s="243">
        <v>42828</v>
      </c>
      <c r="Q75" s="244">
        <v>4</v>
      </c>
      <c r="R75" s="242" t="s">
        <v>81</v>
      </c>
      <c r="S75" s="244" t="s">
        <v>82</v>
      </c>
      <c r="T75" s="242"/>
      <c r="U75" s="242" t="s">
        <v>189</v>
      </c>
      <c r="V75" s="242"/>
    </row>
    <row r="76" spans="1:22" x14ac:dyDescent="0.25">
      <c r="A76" s="242" t="s">
        <v>73</v>
      </c>
      <c r="B76" s="247">
        <v>9867</v>
      </c>
      <c r="C76" s="242" t="s">
        <v>258</v>
      </c>
      <c r="D76" s="242"/>
      <c r="E76" s="242" t="s">
        <v>263</v>
      </c>
      <c r="F76" s="242" t="s">
        <v>98</v>
      </c>
      <c r="G76" s="242" t="s">
        <v>86</v>
      </c>
      <c r="H76" s="242" t="s">
        <v>260</v>
      </c>
      <c r="I76" s="243">
        <v>42824</v>
      </c>
      <c r="J76" s="243">
        <v>42824</v>
      </c>
      <c r="K76" s="244">
        <v>0</v>
      </c>
      <c r="L76" s="243">
        <v>42824</v>
      </c>
      <c r="M76" s="244">
        <v>0</v>
      </c>
      <c r="N76" s="243">
        <v>42852</v>
      </c>
      <c r="O76" s="244">
        <v>28</v>
      </c>
      <c r="P76" s="243">
        <v>42853</v>
      </c>
      <c r="Q76" s="244">
        <v>29</v>
      </c>
      <c r="R76" s="242" t="s">
        <v>81</v>
      </c>
      <c r="S76" s="244" t="s">
        <v>82</v>
      </c>
      <c r="T76" s="242"/>
      <c r="U76" s="242" t="s">
        <v>261</v>
      </c>
      <c r="V76" s="242"/>
    </row>
    <row r="77" spans="1:22" x14ac:dyDescent="0.25">
      <c r="A77" s="242" t="s">
        <v>73</v>
      </c>
      <c r="B77" s="247">
        <v>9868</v>
      </c>
      <c r="C77" s="242" t="s">
        <v>258</v>
      </c>
      <c r="D77" s="242"/>
      <c r="E77" s="242" t="s">
        <v>263</v>
      </c>
      <c r="F77" s="242" t="s">
        <v>85</v>
      </c>
      <c r="G77" s="242" t="s">
        <v>86</v>
      </c>
      <c r="H77" s="242" t="s">
        <v>260</v>
      </c>
      <c r="I77" s="243">
        <v>42824</v>
      </c>
      <c r="J77" s="243">
        <v>42824</v>
      </c>
      <c r="K77" s="244">
        <v>0</v>
      </c>
      <c r="L77" s="243">
        <v>42824</v>
      </c>
      <c r="M77" s="244">
        <v>0</v>
      </c>
      <c r="N77" s="243">
        <v>42844</v>
      </c>
      <c r="O77" s="244">
        <v>20</v>
      </c>
      <c r="P77" s="243">
        <v>42845</v>
      </c>
      <c r="Q77" s="244">
        <v>21</v>
      </c>
      <c r="R77" s="242" t="s">
        <v>81</v>
      </c>
      <c r="S77" s="244" t="s">
        <v>82</v>
      </c>
      <c r="T77" s="242"/>
      <c r="U77" s="242" t="s">
        <v>261</v>
      </c>
      <c r="V77" s="242"/>
    </row>
    <row r="78" spans="1:22" x14ac:dyDescent="0.25">
      <c r="A78" s="242" t="s">
        <v>73</v>
      </c>
      <c r="B78" s="242">
        <v>9870</v>
      </c>
      <c r="C78" s="242" t="s">
        <v>258</v>
      </c>
      <c r="D78" s="242"/>
      <c r="E78" s="242" t="s">
        <v>259</v>
      </c>
      <c r="F78" s="242" t="s">
        <v>98</v>
      </c>
      <c r="G78" s="242" t="s">
        <v>78</v>
      </c>
      <c r="H78" s="242" t="s">
        <v>260</v>
      </c>
      <c r="I78" s="243">
        <v>42824</v>
      </c>
      <c r="J78" s="243">
        <v>42824</v>
      </c>
      <c r="K78" s="244">
        <v>0</v>
      </c>
      <c r="L78" s="243">
        <v>42824</v>
      </c>
      <c r="M78" s="244">
        <v>0</v>
      </c>
      <c r="N78" s="243">
        <v>42845</v>
      </c>
      <c r="O78" s="244">
        <v>21</v>
      </c>
      <c r="P78" s="243">
        <v>42846</v>
      </c>
      <c r="Q78" s="244">
        <v>22</v>
      </c>
      <c r="R78" s="242" t="s">
        <v>81</v>
      </c>
      <c r="S78" s="244" t="s">
        <v>82</v>
      </c>
      <c r="T78" s="242"/>
      <c r="U78" s="242" t="s">
        <v>261</v>
      </c>
      <c r="V78" s="242"/>
    </row>
    <row r="79" spans="1:22" x14ac:dyDescent="0.25">
      <c r="A79" s="242" t="s">
        <v>73</v>
      </c>
      <c r="B79" s="247">
        <v>9871</v>
      </c>
      <c r="C79" s="242" t="s">
        <v>74</v>
      </c>
      <c r="D79" s="242" t="s">
        <v>90</v>
      </c>
      <c r="E79" s="242" t="s">
        <v>76</v>
      </c>
      <c r="F79" s="242" t="s">
        <v>91</v>
      </c>
      <c r="G79" s="242" t="s">
        <v>78</v>
      </c>
      <c r="H79" s="242" t="s">
        <v>79</v>
      </c>
      <c r="I79" s="243">
        <v>42825</v>
      </c>
      <c r="J79" s="243">
        <v>42825</v>
      </c>
      <c r="K79" s="244">
        <v>0</v>
      </c>
      <c r="L79" s="243">
        <v>42825</v>
      </c>
      <c r="M79" s="244">
        <v>0</v>
      </c>
      <c r="N79" s="244" t="s">
        <v>80</v>
      </c>
      <c r="O79" s="244" t="s">
        <v>80</v>
      </c>
      <c r="P79" s="243">
        <v>42831</v>
      </c>
      <c r="Q79" s="244">
        <v>6</v>
      </c>
      <c r="R79" s="242" t="s">
        <v>81</v>
      </c>
      <c r="S79" s="244" t="s">
        <v>82</v>
      </c>
      <c r="T79" s="242"/>
      <c r="U79" s="242" t="s">
        <v>92</v>
      </c>
      <c r="V79" s="242"/>
    </row>
    <row r="80" spans="1:22" x14ac:dyDescent="0.25">
      <c r="A80" s="242" t="s">
        <v>73</v>
      </c>
      <c r="B80" s="247">
        <v>9873</v>
      </c>
      <c r="C80" s="242" t="s">
        <v>74</v>
      </c>
      <c r="D80" s="242" t="s">
        <v>88</v>
      </c>
      <c r="E80" s="242" t="s">
        <v>76</v>
      </c>
      <c r="F80" s="242" t="s">
        <v>85</v>
      </c>
      <c r="G80" s="242" t="s">
        <v>86</v>
      </c>
      <c r="H80" s="242" t="s">
        <v>79</v>
      </c>
      <c r="I80" s="243">
        <v>42825</v>
      </c>
      <c r="J80" s="243">
        <v>42825</v>
      </c>
      <c r="K80" s="244">
        <v>0</v>
      </c>
      <c r="L80" s="243">
        <v>42825</v>
      </c>
      <c r="M80" s="244">
        <v>0</v>
      </c>
      <c r="N80" s="244" t="s">
        <v>80</v>
      </c>
      <c r="O80" s="244" t="s">
        <v>80</v>
      </c>
      <c r="P80" s="243">
        <v>42836</v>
      </c>
      <c r="Q80" s="244">
        <v>11</v>
      </c>
      <c r="R80" s="242" t="s">
        <v>81</v>
      </c>
      <c r="S80" s="244" t="s">
        <v>82</v>
      </c>
      <c r="T80" s="242"/>
      <c r="U80" s="242" t="s">
        <v>89</v>
      </c>
      <c r="V80" s="242"/>
    </row>
    <row r="81" spans="1:22" x14ac:dyDescent="0.25">
      <c r="A81" s="242" t="s">
        <v>73</v>
      </c>
      <c r="B81" s="242">
        <v>9874</v>
      </c>
      <c r="C81" s="242" t="s">
        <v>74</v>
      </c>
      <c r="D81" s="242" t="s">
        <v>155</v>
      </c>
      <c r="E81" s="242" t="s">
        <v>76</v>
      </c>
      <c r="F81" s="242" t="s">
        <v>98</v>
      </c>
      <c r="G81" s="242" t="s">
        <v>86</v>
      </c>
      <c r="H81" s="242" t="s">
        <v>79</v>
      </c>
      <c r="I81" s="243">
        <v>42825</v>
      </c>
      <c r="J81" s="243">
        <v>42825</v>
      </c>
      <c r="K81" s="244">
        <v>0</v>
      </c>
      <c r="L81" s="243">
        <v>42825</v>
      </c>
      <c r="M81" s="244">
        <v>0</v>
      </c>
      <c r="N81" s="244" t="s">
        <v>80</v>
      </c>
      <c r="O81" s="244" t="s">
        <v>80</v>
      </c>
      <c r="P81" s="243">
        <v>42838</v>
      </c>
      <c r="Q81" s="244">
        <v>13</v>
      </c>
      <c r="R81" s="242" t="s">
        <v>81</v>
      </c>
      <c r="S81" s="244" t="s">
        <v>82</v>
      </c>
      <c r="T81" s="242"/>
      <c r="U81" s="242" t="s">
        <v>107</v>
      </c>
      <c r="V81" s="242"/>
    </row>
    <row r="82" spans="1:22" x14ac:dyDescent="0.25">
      <c r="A82" s="242" t="s">
        <v>73</v>
      </c>
      <c r="B82" s="247">
        <v>9875</v>
      </c>
      <c r="C82" s="242" t="s">
        <v>74</v>
      </c>
      <c r="D82" s="242" t="s">
        <v>157</v>
      </c>
      <c r="E82" s="242" t="s">
        <v>76</v>
      </c>
      <c r="F82" s="242" t="s">
        <v>102</v>
      </c>
      <c r="G82" s="242" t="s">
        <v>78</v>
      </c>
      <c r="H82" s="242" t="s">
        <v>79</v>
      </c>
      <c r="I82" s="243">
        <v>42825</v>
      </c>
      <c r="J82" s="243">
        <v>42828</v>
      </c>
      <c r="K82" s="244">
        <v>3</v>
      </c>
      <c r="L82" s="243">
        <v>42828</v>
      </c>
      <c r="M82" s="244">
        <v>3</v>
      </c>
      <c r="N82" s="244" t="s">
        <v>80</v>
      </c>
      <c r="O82" s="244" t="s">
        <v>80</v>
      </c>
      <c r="P82" s="243">
        <v>42835</v>
      </c>
      <c r="Q82" s="244">
        <v>10</v>
      </c>
      <c r="R82" s="242" t="s">
        <v>81</v>
      </c>
      <c r="S82" s="244" t="s">
        <v>82</v>
      </c>
      <c r="T82" s="242"/>
      <c r="U82" s="242" t="s">
        <v>104</v>
      </c>
      <c r="V82" s="242"/>
    </row>
    <row r="83" spans="1:22" x14ac:dyDescent="0.25">
      <c r="A83" s="242" t="s">
        <v>73</v>
      </c>
      <c r="B83" s="242">
        <v>9877</v>
      </c>
      <c r="C83" s="242" t="s">
        <v>74</v>
      </c>
      <c r="D83" s="242" t="s">
        <v>120</v>
      </c>
      <c r="E83" s="242" t="s">
        <v>76</v>
      </c>
      <c r="F83" s="242" t="s">
        <v>98</v>
      </c>
      <c r="G83" s="242" t="s">
        <v>78</v>
      </c>
      <c r="H83" s="242" t="s">
        <v>79</v>
      </c>
      <c r="I83" s="243">
        <v>42825</v>
      </c>
      <c r="J83" s="243">
        <v>42825</v>
      </c>
      <c r="K83" s="244">
        <v>0</v>
      </c>
      <c r="L83" s="243">
        <v>42825</v>
      </c>
      <c r="M83" s="244">
        <v>0</v>
      </c>
      <c r="N83" s="244" t="s">
        <v>80</v>
      </c>
      <c r="O83" s="244" t="s">
        <v>80</v>
      </c>
      <c r="P83" s="243">
        <v>42843</v>
      </c>
      <c r="Q83" s="244">
        <v>18</v>
      </c>
      <c r="R83" s="242" t="s">
        <v>141</v>
      </c>
      <c r="S83" s="244" t="s">
        <v>82</v>
      </c>
      <c r="T83" s="242"/>
      <c r="U83" s="242" t="s">
        <v>100</v>
      </c>
      <c r="V83" s="242"/>
    </row>
    <row r="84" spans="1:22" x14ac:dyDescent="0.25">
      <c r="A84" s="242" t="s">
        <v>73</v>
      </c>
      <c r="B84" s="242">
        <v>10056</v>
      </c>
      <c r="C84" s="242" t="s">
        <v>74</v>
      </c>
      <c r="D84" s="242" t="s">
        <v>213</v>
      </c>
      <c r="E84" s="242" t="s">
        <v>76</v>
      </c>
      <c r="F84" s="242" t="s">
        <v>138</v>
      </c>
      <c r="G84" s="242" t="s">
        <v>86</v>
      </c>
      <c r="H84" s="242" t="s">
        <v>79</v>
      </c>
      <c r="I84" s="243">
        <v>42818</v>
      </c>
      <c r="J84" s="243">
        <v>42823</v>
      </c>
      <c r="K84" s="244">
        <v>5</v>
      </c>
      <c r="L84" s="243">
        <v>42823</v>
      </c>
      <c r="M84" s="244">
        <v>5</v>
      </c>
      <c r="N84" s="244" t="s">
        <v>80</v>
      </c>
      <c r="O84" s="244" t="s">
        <v>80</v>
      </c>
      <c r="P84" s="243">
        <v>42831</v>
      </c>
      <c r="Q84" s="244">
        <v>13</v>
      </c>
      <c r="R84" s="242" t="s">
        <v>81</v>
      </c>
      <c r="S84" s="244" t="s">
        <v>82</v>
      </c>
      <c r="T84" s="242"/>
      <c r="U84" s="242" t="s">
        <v>148</v>
      </c>
      <c r="V84" s="242"/>
    </row>
    <row r="85" spans="1:22" x14ac:dyDescent="0.25">
      <c r="A85" s="242" t="s">
        <v>73</v>
      </c>
      <c r="B85" s="242">
        <v>10057</v>
      </c>
      <c r="C85" s="242" t="s">
        <v>74</v>
      </c>
      <c r="D85" s="242" t="s">
        <v>75</v>
      </c>
      <c r="E85" s="242" t="s">
        <v>76</v>
      </c>
      <c r="F85" s="242" t="s">
        <v>77</v>
      </c>
      <c r="G85" s="242" t="s">
        <v>78</v>
      </c>
      <c r="H85" s="242" t="s">
        <v>79</v>
      </c>
      <c r="I85" s="243">
        <v>42823</v>
      </c>
      <c r="J85" s="243">
        <v>42824</v>
      </c>
      <c r="K85" s="244">
        <v>1</v>
      </c>
      <c r="L85" s="243">
        <v>42824</v>
      </c>
      <c r="M85" s="244">
        <v>1</v>
      </c>
      <c r="N85" s="244" t="s">
        <v>80</v>
      </c>
      <c r="O85" s="244" t="s">
        <v>80</v>
      </c>
      <c r="P85" s="243">
        <v>42840</v>
      </c>
      <c r="Q85" s="244">
        <v>17</v>
      </c>
      <c r="R85" s="242" t="s">
        <v>81</v>
      </c>
      <c r="S85" s="244" t="s">
        <v>82</v>
      </c>
      <c r="T85" s="242"/>
      <c r="U85" s="242" t="s">
        <v>83</v>
      </c>
      <c r="V85" s="242"/>
    </row>
    <row r="86" spans="1:22" x14ac:dyDescent="0.25">
      <c r="A86" s="242" t="s">
        <v>73</v>
      </c>
      <c r="B86" s="242">
        <v>10058</v>
      </c>
      <c r="C86" s="242" t="s">
        <v>74</v>
      </c>
      <c r="D86" s="242" t="s">
        <v>93</v>
      </c>
      <c r="E86" s="242" t="s">
        <v>76</v>
      </c>
      <c r="F86" s="242" t="s">
        <v>91</v>
      </c>
      <c r="G86" s="242" t="s">
        <v>86</v>
      </c>
      <c r="H86" s="242" t="s">
        <v>99</v>
      </c>
      <c r="I86" s="243">
        <v>42823</v>
      </c>
      <c r="J86" s="243">
        <v>42823</v>
      </c>
      <c r="K86" s="244">
        <v>0</v>
      </c>
      <c r="L86" s="243">
        <v>42823</v>
      </c>
      <c r="M86" s="244">
        <v>0</v>
      </c>
      <c r="N86" s="244" t="s">
        <v>80</v>
      </c>
      <c r="O86" s="244" t="s">
        <v>80</v>
      </c>
      <c r="P86" s="243">
        <v>42842</v>
      </c>
      <c r="Q86" s="244">
        <v>19</v>
      </c>
      <c r="R86" s="242" t="s">
        <v>81</v>
      </c>
      <c r="S86" s="244" t="s">
        <v>82</v>
      </c>
      <c r="T86" s="242"/>
      <c r="U86" s="242" t="s">
        <v>92</v>
      </c>
      <c r="V86" s="242"/>
    </row>
    <row r="87" spans="1:22" x14ac:dyDescent="0.25">
      <c r="A87" s="242" t="s">
        <v>73</v>
      </c>
      <c r="B87" s="242">
        <v>10059</v>
      </c>
      <c r="C87" s="242" t="s">
        <v>74</v>
      </c>
      <c r="D87" s="242" t="s">
        <v>211</v>
      </c>
      <c r="E87" s="242" t="s">
        <v>76</v>
      </c>
      <c r="F87" s="242" t="s">
        <v>114</v>
      </c>
      <c r="G87" s="242" t="s">
        <v>78</v>
      </c>
      <c r="H87" s="242" t="s">
        <v>79</v>
      </c>
      <c r="I87" s="243">
        <v>42823</v>
      </c>
      <c r="J87" s="243">
        <v>42823</v>
      </c>
      <c r="K87" s="244">
        <v>0</v>
      </c>
      <c r="L87" s="243">
        <v>42823</v>
      </c>
      <c r="M87" s="244">
        <v>0</v>
      </c>
      <c r="N87" s="244" t="s">
        <v>80</v>
      </c>
      <c r="O87" s="244" t="s">
        <v>80</v>
      </c>
      <c r="P87" s="243">
        <v>42831</v>
      </c>
      <c r="Q87" s="244">
        <v>8</v>
      </c>
      <c r="R87" s="242" t="s">
        <v>81</v>
      </c>
      <c r="S87" s="244" t="s">
        <v>82</v>
      </c>
      <c r="T87" s="242"/>
      <c r="U87" s="242" t="s">
        <v>115</v>
      </c>
      <c r="V87" s="242"/>
    </row>
    <row r="88" spans="1:22" x14ac:dyDescent="0.25">
      <c r="A88" s="242" t="s">
        <v>73</v>
      </c>
      <c r="B88" s="242">
        <v>10060</v>
      </c>
      <c r="C88" s="242" t="s">
        <v>74</v>
      </c>
      <c r="D88" s="242" t="s">
        <v>84</v>
      </c>
      <c r="E88" s="242" t="s">
        <v>76</v>
      </c>
      <c r="F88" s="242" t="s">
        <v>85</v>
      </c>
      <c r="G88" s="242" t="s">
        <v>86</v>
      </c>
      <c r="H88" s="242" t="s">
        <v>99</v>
      </c>
      <c r="I88" s="243">
        <v>42823</v>
      </c>
      <c r="J88" s="243">
        <v>42823</v>
      </c>
      <c r="K88" s="244">
        <v>0</v>
      </c>
      <c r="L88" s="243">
        <v>42823</v>
      </c>
      <c r="M88" s="244">
        <v>0</v>
      </c>
      <c r="N88" s="244" t="s">
        <v>80</v>
      </c>
      <c r="O88" s="244" t="s">
        <v>80</v>
      </c>
      <c r="P88" s="243">
        <v>42830</v>
      </c>
      <c r="Q88" s="244">
        <v>7</v>
      </c>
      <c r="R88" s="242" t="s">
        <v>81</v>
      </c>
      <c r="S88" s="244" t="s">
        <v>82</v>
      </c>
      <c r="T88" s="242"/>
      <c r="U88" s="242" t="s">
        <v>87</v>
      </c>
      <c r="V88" s="242"/>
    </row>
    <row r="89" spans="1:22" x14ac:dyDescent="0.25">
      <c r="A89" s="242" t="s">
        <v>73</v>
      </c>
      <c r="B89" s="247">
        <v>10061</v>
      </c>
      <c r="C89" s="242" t="s">
        <v>74</v>
      </c>
      <c r="D89" s="242" t="s">
        <v>120</v>
      </c>
      <c r="E89" s="242" t="s">
        <v>76</v>
      </c>
      <c r="F89" s="242" t="s">
        <v>98</v>
      </c>
      <c r="G89" s="242" t="s">
        <v>78</v>
      </c>
      <c r="H89" s="242" t="s">
        <v>79</v>
      </c>
      <c r="I89" s="243">
        <v>42823</v>
      </c>
      <c r="J89" s="243">
        <v>42823</v>
      </c>
      <c r="K89" s="244">
        <v>0</v>
      </c>
      <c r="L89" s="243">
        <v>42823</v>
      </c>
      <c r="M89" s="244">
        <v>0</v>
      </c>
      <c r="N89" s="244" t="s">
        <v>80</v>
      </c>
      <c r="O89" s="244" t="s">
        <v>80</v>
      </c>
      <c r="P89" s="243">
        <v>42832</v>
      </c>
      <c r="Q89" s="244">
        <v>9</v>
      </c>
      <c r="R89" s="242" t="s">
        <v>81</v>
      </c>
      <c r="S89" s="244" t="s">
        <v>82</v>
      </c>
      <c r="T89" s="242"/>
      <c r="U89" s="242" t="s">
        <v>100</v>
      </c>
      <c r="V89" s="242"/>
    </row>
    <row r="90" spans="1:22" x14ac:dyDescent="0.25">
      <c r="A90" s="242" t="s">
        <v>73</v>
      </c>
      <c r="B90" s="247">
        <v>10062</v>
      </c>
      <c r="C90" s="242" t="s">
        <v>74</v>
      </c>
      <c r="D90" s="242" t="s">
        <v>155</v>
      </c>
      <c r="E90" s="242" t="s">
        <v>76</v>
      </c>
      <c r="F90" s="242" t="s">
        <v>98</v>
      </c>
      <c r="G90" s="242" t="s">
        <v>86</v>
      </c>
      <c r="H90" s="242" t="s">
        <v>79</v>
      </c>
      <c r="I90" s="243">
        <v>42823</v>
      </c>
      <c r="J90" s="243">
        <v>42824</v>
      </c>
      <c r="K90" s="244">
        <v>1</v>
      </c>
      <c r="L90" s="243">
        <v>42824</v>
      </c>
      <c r="M90" s="244">
        <v>1</v>
      </c>
      <c r="N90" s="244" t="s">
        <v>80</v>
      </c>
      <c r="O90" s="244" t="s">
        <v>80</v>
      </c>
      <c r="P90" s="243">
        <v>42832</v>
      </c>
      <c r="Q90" s="244">
        <v>9</v>
      </c>
      <c r="R90" s="242" t="s">
        <v>81</v>
      </c>
      <c r="S90" s="244" t="s">
        <v>82</v>
      </c>
      <c r="T90" s="242"/>
      <c r="U90" s="242" t="s">
        <v>107</v>
      </c>
      <c r="V90" s="242"/>
    </row>
    <row r="91" spans="1:22" x14ac:dyDescent="0.25">
      <c r="A91" s="242" t="s">
        <v>73</v>
      </c>
      <c r="B91" s="242">
        <v>10063</v>
      </c>
      <c r="C91" s="242" t="s">
        <v>74</v>
      </c>
      <c r="D91" s="242" t="s">
        <v>155</v>
      </c>
      <c r="E91" s="242" t="s">
        <v>76</v>
      </c>
      <c r="F91" s="242" t="s">
        <v>98</v>
      </c>
      <c r="G91" s="242" t="s">
        <v>86</v>
      </c>
      <c r="H91" s="242" t="s">
        <v>79</v>
      </c>
      <c r="I91" s="243">
        <v>42823</v>
      </c>
      <c r="J91" s="243">
        <v>42823</v>
      </c>
      <c r="K91" s="244">
        <v>0</v>
      </c>
      <c r="L91" s="243">
        <v>42823</v>
      </c>
      <c r="M91" s="244">
        <v>0</v>
      </c>
      <c r="N91" s="244" t="s">
        <v>80</v>
      </c>
      <c r="O91" s="244" t="s">
        <v>80</v>
      </c>
      <c r="P91" s="243">
        <v>42836</v>
      </c>
      <c r="Q91" s="244">
        <v>13</v>
      </c>
      <c r="R91" s="242" t="s">
        <v>212</v>
      </c>
      <c r="S91" s="244" t="s">
        <v>82</v>
      </c>
      <c r="T91" s="242"/>
      <c r="U91" s="242" t="s">
        <v>107</v>
      </c>
      <c r="V91" s="242"/>
    </row>
    <row r="92" spans="1:22" x14ac:dyDescent="0.25">
      <c r="A92" s="242" t="s">
        <v>73</v>
      </c>
      <c r="B92" s="242">
        <v>10064</v>
      </c>
      <c r="C92" s="242" t="s">
        <v>74</v>
      </c>
      <c r="D92" s="242" t="s">
        <v>140</v>
      </c>
      <c r="E92" s="242" t="s">
        <v>76</v>
      </c>
      <c r="F92" s="242" t="s">
        <v>128</v>
      </c>
      <c r="G92" s="242" t="s">
        <v>78</v>
      </c>
      <c r="H92" s="242" t="s">
        <v>79</v>
      </c>
      <c r="I92" s="243">
        <v>42823</v>
      </c>
      <c r="J92" s="243">
        <v>42823</v>
      </c>
      <c r="K92" s="244">
        <v>0</v>
      </c>
      <c r="L92" s="243">
        <v>42824</v>
      </c>
      <c r="M92" s="244">
        <v>1</v>
      </c>
      <c r="N92" s="244" t="s">
        <v>80</v>
      </c>
      <c r="O92" s="244" t="s">
        <v>80</v>
      </c>
      <c r="P92" s="243">
        <v>42844</v>
      </c>
      <c r="Q92" s="244">
        <v>21</v>
      </c>
      <c r="R92" s="242" t="s">
        <v>117</v>
      </c>
      <c r="S92" s="244" t="s">
        <v>82</v>
      </c>
      <c r="T92" s="242"/>
      <c r="U92" s="242" t="s">
        <v>130</v>
      </c>
      <c r="V92" s="242"/>
    </row>
    <row r="93" spans="1:22" x14ac:dyDescent="0.25">
      <c r="A93" s="242" t="s">
        <v>73</v>
      </c>
      <c r="B93" s="247">
        <v>10065</v>
      </c>
      <c r="C93" s="242" t="s">
        <v>74</v>
      </c>
      <c r="D93" s="242" t="s">
        <v>120</v>
      </c>
      <c r="E93" s="242" t="s">
        <v>76</v>
      </c>
      <c r="F93" s="242" t="s">
        <v>98</v>
      </c>
      <c r="G93" s="242" t="s">
        <v>78</v>
      </c>
      <c r="H93" s="242" t="s">
        <v>79</v>
      </c>
      <c r="I93" s="243">
        <v>42824</v>
      </c>
      <c r="J93" s="243">
        <v>42825</v>
      </c>
      <c r="K93" s="244">
        <v>1</v>
      </c>
      <c r="L93" s="243">
        <v>42825</v>
      </c>
      <c r="M93" s="244">
        <v>1</v>
      </c>
      <c r="N93" s="244" t="s">
        <v>80</v>
      </c>
      <c r="O93" s="244" t="s">
        <v>80</v>
      </c>
      <c r="P93" s="243">
        <v>42846</v>
      </c>
      <c r="Q93" s="244">
        <v>22</v>
      </c>
      <c r="R93" s="247" t="s">
        <v>103</v>
      </c>
      <c r="S93" s="244" t="s">
        <v>82</v>
      </c>
      <c r="T93" s="247"/>
      <c r="U93" s="247" t="s">
        <v>100</v>
      </c>
      <c r="V93" s="242"/>
    </row>
    <row r="94" spans="1:22" x14ac:dyDescent="0.25">
      <c r="A94" s="242" t="s">
        <v>73</v>
      </c>
      <c r="B94" s="247">
        <v>10066</v>
      </c>
      <c r="C94" s="242" t="s">
        <v>74</v>
      </c>
      <c r="D94" s="242" t="s">
        <v>120</v>
      </c>
      <c r="E94" s="242" t="s">
        <v>76</v>
      </c>
      <c r="F94" s="242" t="s">
        <v>98</v>
      </c>
      <c r="G94" s="242" t="s">
        <v>78</v>
      </c>
      <c r="H94" s="242" t="s">
        <v>125</v>
      </c>
      <c r="I94" s="243">
        <v>42824</v>
      </c>
      <c r="J94" s="243">
        <v>42825</v>
      </c>
      <c r="K94" s="244">
        <v>1</v>
      </c>
      <c r="L94" s="243">
        <v>42825</v>
      </c>
      <c r="M94" s="244">
        <v>1</v>
      </c>
      <c r="N94" s="244" t="s">
        <v>80</v>
      </c>
      <c r="O94" s="244" t="s">
        <v>80</v>
      </c>
      <c r="P94" s="244" t="s">
        <v>82</v>
      </c>
      <c r="Q94" s="244" t="s">
        <v>82</v>
      </c>
      <c r="R94" s="242"/>
      <c r="S94" s="244">
        <v>31</v>
      </c>
      <c r="T94" s="242" t="s">
        <v>81</v>
      </c>
      <c r="U94" s="242" t="s">
        <v>100</v>
      </c>
      <c r="V94" s="242"/>
    </row>
    <row r="95" spans="1:22" x14ac:dyDescent="0.25">
      <c r="A95" s="242" t="s">
        <v>73</v>
      </c>
      <c r="B95" s="247">
        <v>10067</v>
      </c>
      <c r="C95" s="242" t="s">
        <v>74</v>
      </c>
      <c r="D95" s="242" t="s">
        <v>106</v>
      </c>
      <c r="E95" s="242" t="s">
        <v>76</v>
      </c>
      <c r="F95" s="242" t="s">
        <v>98</v>
      </c>
      <c r="G95" s="242" t="s">
        <v>86</v>
      </c>
      <c r="H95" s="242" t="s">
        <v>79</v>
      </c>
      <c r="I95" s="243">
        <v>42824</v>
      </c>
      <c r="J95" s="243">
        <v>42825</v>
      </c>
      <c r="K95" s="244">
        <v>1</v>
      </c>
      <c r="L95" s="243">
        <v>42825</v>
      </c>
      <c r="M95" s="244">
        <v>1</v>
      </c>
      <c r="N95" s="244" t="s">
        <v>80</v>
      </c>
      <c r="O95" s="244" t="s">
        <v>80</v>
      </c>
      <c r="P95" s="243">
        <v>42836</v>
      </c>
      <c r="Q95" s="244">
        <v>12</v>
      </c>
      <c r="R95" s="242" t="s">
        <v>215</v>
      </c>
      <c r="S95" s="244" t="s">
        <v>82</v>
      </c>
      <c r="T95" s="242"/>
      <c r="U95" s="242" t="s">
        <v>107</v>
      </c>
      <c r="V95" s="242"/>
    </row>
    <row r="96" spans="1:22" x14ac:dyDescent="0.25">
      <c r="A96" s="242" t="s">
        <v>73</v>
      </c>
      <c r="B96" s="247">
        <v>10068</v>
      </c>
      <c r="C96" s="242" t="s">
        <v>74</v>
      </c>
      <c r="D96" s="242" t="s">
        <v>75</v>
      </c>
      <c r="E96" s="242" t="s">
        <v>76</v>
      </c>
      <c r="F96" s="242" t="s">
        <v>77</v>
      </c>
      <c r="G96" s="242" t="s">
        <v>78</v>
      </c>
      <c r="H96" s="242" t="s">
        <v>79</v>
      </c>
      <c r="I96" s="243">
        <v>42824</v>
      </c>
      <c r="J96" s="243">
        <v>42830</v>
      </c>
      <c r="K96" s="244">
        <v>6</v>
      </c>
      <c r="L96" s="243">
        <v>42830</v>
      </c>
      <c r="M96" s="244">
        <v>6</v>
      </c>
      <c r="N96" s="244" t="s">
        <v>80</v>
      </c>
      <c r="O96" s="244" t="s">
        <v>80</v>
      </c>
      <c r="P96" s="243">
        <v>42836</v>
      </c>
      <c r="Q96" s="244">
        <v>12</v>
      </c>
      <c r="R96" s="242" t="s">
        <v>81</v>
      </c>
      <c r="S96" s="244" t="s">
        <v>82</v>
      </c>
      <c r="T96" s="242"/>
      <c r="U96" s="242" t="s">
        <v>83</v>
      </c>
      <c r="V96" s="242"/>
    </row>
    <row r="97" spans="1:22" x14ac:dyDescent="0.25">
      <c r="A97" s="242" t="s">
        <v>73</v>
      </c>
      <c r="B97" s="247">
        <v>10069</v>
      </c>
      <c r="C97" s="242" t="s">
        <v>74</v>
      </c>
      <c r="D97" s="242" t="s">
        <v>106</v>
      </c>
      <c r="E97" s="242" t="s">
        <v>76</v>
      </c>
      <c r="F97" s="242" t="s">
        <v>98</v>
      </c>
      <c r="G97" s="242" t="s">
        <v>86</v>
      </c>
      <c r="H97" s="242" t="s">
        <v>79</v>
      </c>
      <c r="I97" s="243">
        <v>42824</v>
      </c>
      <c r="J97" s="243">
        <v>42825</v>
      </c>
      <c r="K97" s="244">
        <v>1</v>
      </c>
      <c r="L97" s="243">
        <v>42825</v>
      </c>
      <c r="M97" s="244">
        <v>1</v>
      </c>
      <c r="N97" s="244" t="s">
        <v>80</v>
      </c>
      <c r="O97" s="244" t="s">
        <v>80</v>
      </c>
      <c r="P97" s="243">
        <v>42837</v>
      </c>
      <c r="Q97" s="244">
        <v>13</v>
      </c>
      <c r="R97" s="242" t="s">
        <v>222</v>
      </c>
      <c r="S97" s="244" t="s">
        <v>82</v>
      </c>
      <c r="T97" s="242"/>
      <c r="U97" s="242" t="s">
        <v>107</v>
      </c>
      <c r="V97" s="242"/>
    </row>
    <row r="98" spans="1:22" x14ac:dyDescent="0.25">
      <c r="A98" s="242" t="s">
        <v>73</v>
      </c>
      <c r="B98" s="247">
        <v>10070</v>
      </c>
      <c r="C98" s="242" t="s">
        <v>74</v>
      </c>
      <c r="D98" s="242" t="s">
        <v>97</v>
      </c>
      <c r="E98" s="242" t="s">
        <v>76</v>
      </c>
      <c r="F98" s="242" t="s">
        <v>98</v>
      </c>
      <c r="G98" s="242" t="s">
        <v>86</v>
      </c>
      <c r="H98" s="242" t="s">
        <v>79</v>
      </c>
      <c r="I98" s="243">
        <v>42825</v>
      </c>
      <c r="J98" s="243">
        <v>42825</v>
      </c>
      <c r="K98" s="244">
        <v>0</v>
      </c>
      <c r="L98" s="244" t="s">
        <v>82</v>
      </c>
      <c r="M98" s="244" t="s">
        <v>82</v>
      </c>
      <c r="N98" s="244" t="s">
        <v>80</v>
      </c>
      <c r="O98" s="244" t="s">
        <v>80</v>
      </c>
      <c r="P98" s="243">
        <v>42832</v>
      </c>
      <c r="Q98" s="244">
        <v>7</v>
      </c>
      <c r="R98" s="242" t="s">
        <v>81</v>
      </c>
      <c r="S98" s="244" t="s">
        <v>82</v>
      </c>
      <c r="T98" s="242"/>
      <c r="U98" s="242" t="s">
        <v>100</v>
      </c>
      <c r="V98" s="242"/>
    </row>
    <row r="99" spans="1:22" x14ac:dyDescent="0.25">
      <c r="A99" s="242" t="s">
        <v>73</v>
      </c>
      <c r="B99" s="242">
        <v>10071</v>
      </c>
      <c r="C99" s="242" t="s">
        <v>74</v>
      </c>
      <c r="D99" s="242" t="s">
        <v>101</v>
      </c>
      <c r="E99" s="242" t="s">
        <v>76</v>
      </c>
      <c r="F99" s="242" t="s">
        <v>102</v>
      </c>
      <c r="G99" s="242" t="s">
        <v>86</v>
      </c>
      <c r="H99" s="242" t="s">
        <v>79</v>
      </c>
      <c r="I99" s="243">
        <v>42825</v>
      </c>
      <c r="J99" s="243">
        <v>42825</v>
      </c>
      <c r="K99" s="244">
        <v>0</v>
      </c>
      <c r="L99" s="243">
        <v>42825</v>
      </c>
      <c r="M99" s="244">
        <v>0</v>
      </c>
      <c r="N99" s="244" t="s">
        <v>80</v>
      </c>
      <c r="O99" s="244" t="s">
        <v>80</v>
      </c>
      <c r="P99" s="243">
        <v>42832</v>
      </c>
      <c r="Q99" s="244">
        <v>7</v>
      </c>
      <c r="R99" s="242" t="s">
        <v>81</v>
      </c>
      <c r="S99" s="244" t="s">
        <v>82</v>
      </c>
      <c r="T99" s="242"/>
      <c r="U99" s="242" t="s">
        <v>104</v>
      </c>
      <c r="V99" s="242"/>
    </row>
    <row r="100" spans="1:22" x14ac:dyDescent="0.25">
      <c r="A100" s="242" t="s">
        <v>73</v>
      </c>
      <c r="B100" s="247">
        <v>10072</v>
      </c>
      <c r="C100" s="242" t="s">
        <v>74</v>
      </c>
      <c r="D100" s="242" t="s">
        <v>140</v>
      </c>
      <c r="E100" s="242" t="s">
        <v>76</v>
      </c>
      <c r="F100" s="242" t="s">
        <v>128</v>
      </c>
      <c r="G100" s="242" t="s">
        <v>78</v>
      </c>
      <c r="H100" s="242" t="s">
        <v>79</v>
      </c>
      <c r="I100" s="243">
        <v>42825</v>
      </c>
      <c r="J100" s="243">
        <v>42825</v>
      </c>
      <c r="K100" s="244">
        <v>0</v>
      </c>
      <c r="L100" s="243">
        <v>42825</v>
      </c>
      <c r="M100" s="244">
        <v>0</v>
      </c>
      <c r="N100" s="244" t="s">
        <v>80</v>
      </c>
      <c r="O100" s="244" t="s">
        <v>80</v>
      </c>
      <c r="P100" s="243">
        <v>42843</v>
      </c>
      <c r="Q100" s="244">
        <v>18</v>
      </c>
      <c r="R100" s="242" t="s">
        <v>214</v>
      </c>
      <c r="S100" s="244" t="s">
        <v>82</v>
      </c>
      <c r="T100" s="242"/>
      <c r="U100" s="242" t="s">
        <v>130</v>
      </c>
      <c r="V100" s="242"/>
    </row>
    <row r="101" spans="1:22" x14ac:dyDescent="0.25">
      <c r="A101" s="242" t="s">
        <v>73</v>
      </c>
      <c r="B101" s="242">
        <v>10073</v>
      </c>
      <c r="C101" s="242" t="s">
        <v>74</v>
      </c>
      <c r="D101" s="242" t="s">
        <v>155</v>
      </c>
      <c r="E101" s="242" t="s">
        <v>76</v>
      </c>
      <c r="F101" s="242" t="s">
        <v>98</v>
      </c>
      <c r="G101" s="242" t="s">
        <v>86</v>
      </c>
      <c r="H101" s="242" t="s">
        <v>79</v>
      </c>
      <c r="I101" s="243">
        <v>42825</v>
      </c>
      <c r="J101" s="243">
        <v>42825</v>
      </c>
      <c r="K101" s="244">
        <v>0</v>
      </c>
      <c r="L101" s="243">
        <v>42825</v>
      </c>
      <c r="M101" s="244">
        <v>0</v>
      </c>
      <c r="N101" s="244" t="s">
        <v>80</v>
      </c>
      <c r="O101" s="244" t="s">
        <v>80</v>
      </c>
      <c r="P101" s="243">
        <v>42831</v>
      </c>
      <c r="Q101" s="244">
        <v>6</v>
      </c>
      <c r="R101" s="242" t="s">
        <v>81</v>
      </c>
      <c r="S101" s="244" t="s">
        <v>82</v>
      </c>
      <c r="T101" s="242"/>
      <c r="U101" s="242" t="s">
        <v>100</v>
      </c>
      <c r="V101" s="242"/>
    </row>
    <row r="102" spans="1:22" x14ac:dyDescent="0.25">
      <c r="A102" s="242" t="s">
        <v>73</v>
      </c>
      <c r="B102" s="242">
        <v>10074</v>
      </c>
      <c r="C102" s="242" t="s">
        <v>74</v>
      </c>
      <c r="D102" s="242" t="s">
        <v>157</v>
      </c>
      <c r="E102" s="242" t="s">
        <v>76</v>
      </c>
      <c r="F102" s="242" t="s">
        <v>102</v>
      </c>
      <c r="G102" s="242" t="s">
        <v>78</v>
      </c>
      <c r="H102" s="242" t="s">
        <v>79</v>
      </c>
      <c r="I102" s="243">
        <v>42825</v>
      </c>
      <c r="J102" s="243">
        <v>42828</v>
      </c>
      <c r="K102" s="244">
        <v>3</v>
      </c>
      <c r="L102" s="243">
        <v>42828</v>
      </c>
      <c r="M102" s="244">
        <v>3</v>
      </c>
      <c r="N102" s="244" t="s">
        <v>80</v>
      </c>
      <c r="O102" s="244" t="s">
        <v>80</v>
      </c>
      <c r="P102" s="243">
        <v>42835</v>
      </c>
      <c r="Q102" s="244">
        <v>10</v>
      </c>
      <c r="R102" s="242" t="s">
        <v>81</v>
      </c>
      <c r="S102" s="244" t="s">
        <v>82</v>
      </c>
      <c r="T102" s="242"/>
      <c r="U102" s="242" t="s">
        <v>104</v>
      </c>
      <c r="V102" s="242"/>
    </row>
    <row r="103" spans="1:22" x14ac:dyDescent="0.25">
      <c r="A103" s="242" t="s">
        <v>73</v>
      </c>
      <c r="B103" s="242">
        <v>10075</v>
      </c>
      <c r="C103" s="242" t="s">
        <v>74</v>
      </c>
      <c r="D103" s="242" t="s">
        <v>120</v>
      </c>
      <c r="E103" s="242" t="s">
        <v>76</v>
      </c>
      <c r="F103" s="242" t="s">
        <v>98</v>
      </c>
      <c r="G103" s="242" t="s">
        <v>78</v>
      </c>
      <c r="H103" s="242" t="s">
        <v>79</v>
      </c>
      <c r="I103" s="243">
        <v>42825</v>
      </c>
      <c r="J103" s="243">
        <v>42828</v>
      </c>
      <c r="K103" s="244">
        <v>3</v>
      </c>
      <c r="L103" s="243">
        <v>42828</v>
      </c>
      <c r="M103" s="244">
        <v>3</v>
      </c>
      <c r="N103" s="244" t="s">
        <v>80</v>
      </c>
      <c r="O103" s="244" t="s">
        <v>80</v>
      </c>
      <c r="P103" s="243">
        <v>42850</v>
      </c>
      <c r="Q103" s="244">
        <v>25</v>
      </c>
      <c r="R103" s="242" t="s">
        <v>256</v>
      </c>
      <c r="S103" s="244" t="s">
        <v>82</v>
      </c>
      <c r="T103" s="242"/>
      <c r="U103" s="242" t="s">
        <v>100</v>
      </c>
      <c r="V103" s="242"/>
    </row>
    <row r="104" spans="1:22" x14ac:dyDescent="0.25">
      <c r="A104" s="242" t="s">
        <v>73</v>
      </c>
      <c r="B104" s="242">
        <v>10084</v>
      </c>
      <c r="C104" s="242" t="s">
        <v>74</v>
      </c>
      <c r="D104" s="242" t="s">
        <v>97</v>
      </c>
      <c r="E104" s="242" t="s">
        <v>76</v>
      </c>
      <c r="F104" s="242" t="s">
        <v>98</v>
      </c>
      <c r="G104" s="242" t="s">
        <v>86</v>
      </c>
      <c r="H104" s="242" t="s">
        <v>79</v>
      </c>
      <c r="I104" s="243">
        <v>42828</v>
      </c>
      <c r="J104" s="243">
        <v>42829</v>
      </c>
      <c r="K104" s="244">
        <v>1</v>
      </c>
      <c r="L104" s="243">
        <v>42829</v>
      </c>
      <c r="M104" s="244">
        <v>1</v>
      </c>
      <c r="N104" s="244" t="s">
        <v>80</v>
      </c>
      <c r="O104" s="244" t="s">
        <v>80</v>
      </c>
      <c r="P104" s="243">
        <v>42831</v>
      </c>
      <c r="Q104" s="244">
        <v>3</v>
      </c>
      <c r="R104" s="242" t="s">
        <v>81</v>
      </c>
      <c r="S104" s="244" t="s">
        <v>82</v>
      </c>
      <c r="T104" s="242"/>
      <c r="U104" s="242" t="s">
        <v>100</v>
      </c>
      <c r="V104" s="242"/>
    </row>
    <row r="105" spans="1:22" x14ac:dyDescent="0.25">
      <c r="A105" s="242" t="s">
        <v>73</v>
      </c>
      <c r="B105" s="247">
        <v>10085</v>
      </c>
      <c r="C105" s="242" t="s">
        <v>74</v>
      </c>
      <c r="D105" s="242" t="s">
        <v>191</v>
      </c>
      <c r="E105" s="242" t="s">
        <v>76</v>
      </c>
      <c r="F105" s="242" t="s">
        <v>98</v>
      </c>
      <c r="G105" s="242" t="s">
        <v>86</v>
      </c>
      <c r="H105" s="242" t="s">
        <v>79</v>
      </c>
      <c r="I105" s="243">
        <v>42828</v>
      </c>
      <c r="J105" s="243">
        <v>42828</v>
      </c>
      <c r="K105" s="244">
        <v>0</v>
      </c>
      <c r="L105" s="243">
        <v>42828</v>
      </c>
      <c r="M105" s="244">
        <v>0</v>
      </c>
      <c r="N105" s="244" t="s">
        <v>80</v>
      </c>
      <c r="O105" s="244" t="s">
        <v>80</v>
      </c>
      <c r="P105" s="243">
        <v>42831</v>
      </c>
      <c r="Q105" s="244">
        <v>3</v>
      </c>
      <c r="R105" s="242" t="s">
        <v>81</v>
      </c>
      <c r="S105" s="244" t="s">
        <v>82</v>
      </c>
      <c r="T105" s="242"/>
      <c r="U105" s="242" t="s">
        <v>192</v>
      </c>
      <c r="V105" s="242"/>
    </row>
    <row r="106" spans="1:22" x14ac:dyDescent="0.25">
      <c r="A106" s="242" t="s">
        <v>73</v>
      </c>
      <c r="B106" s="242">
        <v>10086</v>
      </c>
      <c r="C106" s="242" t="s">
        <v>74</v>
      </c>
      <c r="D106" s="242" t="s">
        <v>183</v>
      </c>
      <c r="E106" s="242" t="s">
        <v>76</v>
      </c>
      <c r="F106" s="242" t="s">
        <v>111</v>
      </c>
      <c r="G106" s="242" t="s">
        <v>78</v>
      </c>
      <c r="H106" s="242" t="s">
        <v>79</v>
      </c>
      <c r="I106" s="243">
        <v>42828</v>
      </c>
      <c r="J106" s="243">
        <v>42829</v>
      </c>
      <c r="K106" s="244">
        <v>1</v>
      </c>
      <c r="L106" s="243">
        <v>42829</v>
      </c>
      <c r="M106" s="244">
        <v>1</v>
      </c>
      <c r="N106" s="244" t="s">
        <v>80</v>
      </c>
      <c r="O106" s="244" t="s">
        <v>80</v>
      </c>
      <c r="P106" s="243">
        <v>42831</v>
      </c>
      <c r="Q106" s="244">
        <v>3</v>
      </c>
      <c r="R106" s="242" t="s">
        <v>81</v>
      </c>
      <c r="S106" s="244" t="s">
        <v>82</v>
      </c>
      <c r="T106" s="242"/>
      <c r="U106" s="242" t="s">
        <v>112</v>
      </c>
      <c r="V106" s="242"/>
    </row>
    <row r="107" spans="1:22" x14ac:dyDescent="0.25">
      <c r="A107" s="242" t="s">
        <v>73</v>
      </c>
      <c r="B107" s="242">
        <v>10087</v>
      </c>
      <c r="C107" s="242" t="s">
        <v>74</v>
      </c>
      <c r="D107" s="242" t="s">
        <v>97</v>
      </c>
      <c r="E107" s="242" t="s">
        <v>76</v>
      </c>
      <c r="F107" s="242" t="s">
        <v>98</v>
      </c>
      <c r="G107" s="242" t="s">
        <v>86</v>
      </c>
      <c r="H107" s="242" t="s">
        <v>79</v>
      </c>
      <c r="I107" s="243">
        <v>42828</v>
      </c>
      <c r="J107" s="243">
        <v>42829</v>
      </c>
      <c r="K107" s="244">
        <v>1</v>
      </c>
      <c r="L107" s="243">
        <v>42829</v>
      </c>
      <c r="M107" s="244">
        <v>1</v>
      </c>
      <c r="N107" s="244" t="s">
        <v>80</v>
      </c>
      <c r="O107" s="244" t="s">
        <v>80</v>
      </c>
      <c r="P107" s="243">
        <v>42832</v>
      </c>
      <c r="Q107" s="244">
        <v>4</v>
      </c>
      <c r="R107" s="242" t="s">
        <v>81</v>
      </c>
      <c r="S107" s="244" t="s">
        <v>82</v>
      </c>
      <c r="T107" s="242"/>
      <c r="U107" s="242" t="s">
        <v>100</v>
      </c>
      <c r="V107" s="242"/>
    </row>
    <row r="108" spans="1:22" x14ac:dyDescent="0.25">
      <c r="A108" s="242" t="s">
        <v>73</v>
      </c>
      <c r="B108" s="242">
        <v>10088</v>
      </c>
      <c r="C108" s="242" t="s">
        <v>74</v>
      </c>
      <c r="D108" s="242" t="s">
        <v>110</v>
      </c>
      <c r="E108" s="242" t="s">
        <v>76</v>
      </c>
      <c r="F108" s="242" t="s">
        <v>111</v>
      </c>
      <c r="G108" s="242" t="s">
        <v>86</v>
      </c>
      <c r="H108" s="242" t="s">
        <v>79</v>
      </c>
      <c r="I108" s="243">
        <v>42828</v>
      </c>
      <c r="J108" s="243">
        <v>42828</v>
      </c>
      <c r="K108" s="244">
        <v>0</v>
      </c>
      <c r="L108" s="243">
        <v>42828</v>
      </c>
      <c r="M108" s="244">
        <v>0</v>
      </c>
      <c r="N108" s="244" t="s">
        <v>80</v>
      </c>
      <c r="O108" s="244" t="s">
        <v>80</v>
      </c>
      <c r="P108" s="243">
        <v>42835</v>
      </c>
      <c r="Q108" s="244">
        <v>7</v>
      </c>
      <c r="R108" s="242" t="s">
        <v>81</v>
      </c>
      <c r="S108" s="244" t="s">
        <v>82</v>
      </c>
      <c r="T108" s="242"/>
      <c r="U108" s="242" t="s">
        <v>112</v>
      </c>
      <c r="V108" s="242"/>
    </row>
    <row r="109" spans="1:22" x14ac:dyDescent="0.25">
      <c r="A109" s="242" t="s">
        <v>73</v>
      </c>
      <c r="B109" s="242">
        <v>10089</v>
      </c>
      <c r="C109" s="242" t="s">
        <v>74</v>
      </c>
      <c r="D109" s="242" t="s">
        <v>88</v>
      </c>
      <c r="E109" s="242" t="s">
        <v>76</v>
      </c>
      <c r="F109" s="242" t="s">
        <v>85</v>
      </c>
      <c r="G109" s="242" t="s">
        <v>86</v>
      </c>
      <c r="H109" s="242" t="s">
        <v>79</v>
      </c>
      <c r="I109" s="243">
        <v>42828</v>
      </c>
      <c r="J109" s="243">
        <v>42828</v>
      </c>
      <c r="K109" s="244">
        <v>0</v>
      </c>
      <c r="L109" s="243">
        <v>42828</v>
      </c>
      <c r="M109" s="244">
        <v>0</v>
      </c>
      <c r="N109" s="244" t="s">
        <v>80</v>
      </c>
      <c r="O109" s="244" t="s">
        <v>80</v>
      </c>
      <c r="P109" s="243">
        <v>42835</v>
      </c>
      <c r="Q109" s="244">
        <v>7</v>
      </c>
      <c r="R109" s="242" t="s">
        <v>81</v>
      </c>
      <c r="S109" s="244" t="s">
        <v>82</v>
      </c>
      <c r="T109" s="242"/>
      <c r="U109" s="242" t="s">
        <v>89</v>
      </c>
      <c r="V109" s="242"/>
    </row>
    <row r="110" spans="1:22" x14ac:dyDescent="0.25">
      <c r="A110" s="242" t="s">
        <v>73</v>
      </c>
      <c r="B110" s="242">
        <v>10090</v>
      </c>
      <c r="C110" s="242" t="s">
        <v>74</v>
      </c>
      <c r="D110" s="242" t="s">
        <v>88</v>
      </c>
      <c r="E110" s="242" t="s">
        <v>76</v>
      </c>
      <c r="F110" s="242" t="s">
        <v>85</v>
      </c>
      <c r="G110" s="242" t="s">
        <v>86</v>
      </c>
      <c r="H110" s="242" t="s">
        <v>79</v>
      </c>
      <c r="I110" s="243">
        <v>42828</v>
      </c>
      <c r="J110" s="243">
        <v>42828</v>
      </c>
      <c r="K110" s="244">
        <v>0</v>
      </c>
      <c r="L110" s="243">
        <v>42828</v>
      </c>
      <c r="M110" s="244">
        <v>0</v>
      </c>
      <c r="N110" s="244" t="s">
        <v>80</v>
      </c>
      <c r="O110" s="244" t="s">
        <v>80</v>
      </c>
      <c r="P110" s="243">
        <v>42836</v>
      </c>
      <c r="Q110" s="244">
        <v>8</v>
      </c>
      <c r="R110" s="242" t="s">
        <v>81</v>
      </c>
      <c r="S110" s="244" t="s">
        <v>82</v>
      </c>
      <c r="T110" s="242"/>
      <c r="U110" s="242" t="s">
        <v>89</v>
      </c>
      <c r="V110" s="242"/>
    </row>
    <row r="111" spans="1:22" x14ac:dyDescent="0.25">
      <c r="A111" s="242" t="s">
        <v>73</v>
      </c>
      <c r="B111" s="242">
        <v>10091</v>
      </c>
      <c r="C111" s="242" t="s">
        <v>74</v>
      </c>
      <c r="D111" s="242" t="s">
        <v>97</v>
      </c>
      <c r="E111" s="242" t="s">
        <v>76</v>
      </c>
      <c r="F111" s="242" t="s">
        <v>98</v>
      </c>
      <c r="G111" s="242" t="s">
        <v>86</v>
      </c>
      <c r="H111" s="242" t="s">
        <v>99</v>
      </c>
      <c r="I111" s="243">
        <v>42828</v>
      </c>
      <c r="J111" s="243">
        <v>42829</v>
      </c>
      <c r="K111" s="244">
        <v>1</v>
      </c>
      <c r="L111" s="243">
        <v>42829</v>
      </c>
      <c r="M111" s="244">
        <v>1</v>
      </c>
      <c r="N111" s="244" t="s">
        <v>80</v>
      </c>
      <c r="O111" s="244" t="s">
        <v>80</v>
      </c>
      <c r="P111" s="243">
        <v>42836</v>
      </c>
      <c r="Q111" s="244">
        <v>8</v>
      </c>
      <c r="R111" s="242" t="s">
        <v>81</v>
      </c>
      <c r="S111" s="244" t="s">
        <v>82</v>
      </c>
      <c r="T111" s="242"/>
      <c r="U111" s="242" t="s">
        <v>100</v>
      </c>
      <c r="V111" s="242"/>
    </row>
    <row r="112" spans="1:22" x14ac:dyDescent="0.25">
      <c r="A112" s="242" t="s">
        <v>73</v>
      </c>
      <c r="B112" s="242">
        <v>10092</v>
      </c>
      <c r="C112" s="242" t="s">
        <v>74</v>
      </c>
      <c r="D112" s="242" t="s">
        <v>118</v>
      </c>
      <c r="E112" s="242" t="s">
        <v>76</v>
      </c>
      <c r="F112" s="242" t="s">
        <v>98</v>
      </c>
      <c r="G112" s="242" t="s">
        <v>86</v>
      </c>
      <c r="H112" s="242" t="s">
        <v>121</v>
      </c>
      <c r="I112" s="243">
        <v>42828</v>
      </c>
      <c r="J112" s="243">
        <v>42829</v>
      </c>
      <c r="K112" s="244">
        <v>1</v>
      </c>
      <c r="L112" s="243">
        <v>42829</v>
      </c>
      <c r="M112" s="244">
        <v>1</v>
      </c>
      <c r="N112" s="244" t="s">
        <v>80</v>
      </c>
      <c r="O112" s="244" t="s">
        <v>80</v>
      </c>
      <c r="P112" s="243">
        <v>42836</v>
      </c>
      <c r="Q112" s="244">
        <v>8</v>
      </c>
      <c r="R112" s="242" t="s">
        <v>81</v>
      </c>
      <c r="S112" s="244" t="s">
        <v>82</v>
      </c>
      <c r="T112" s="242"/>
      <c r="U112" s="242" t="s">
        <v>119</v>
      </c>
      <c r="V112" s="242"/>
    </row>
    <row r="113" spans="1:22" x14ac:dyDescent="0.25">
      <c r="A113" s="242" t="s">
        <v>73</v>
      </c>
      <c r="B113" s="247">
        <v>10093</v>
      </c>
      <c r="C113" s="242" t="s">
        <v>74</v>
      </c>
      <c r="D113" s="242" t="s">
        <v>155</v>
      </c>
      <c r="E113" s="242" t="s">
        <v>76</v>
      </c>
      <c r="F113" s="242" t="s">
        <v>98</v>
      </c>
      <c r="G113" s="242" t="s">
        <v>86</v>
      </c>
      <c r="H113" s="242" t="s">
        <v>79</v>
      </c>
      <c r="I113" s="243">
        <v>42828</v>
      </c>
      <c r="J113" s="243">
        <v>42828</v>
      </c>
      <c r="K113" s="244">
        <v>0</v>
      </c>
      <c r="L113" s="243">
        <v>42828</v>
      </c>
      <c r="M113" s="244">
        <v>0</v>
      </c>
      <c r="N113" s="244" t="s">
        <v>80</v>
      </c>
      <c r="O113" s="244" t="s">
        <v>80</v>
      </c>
      <c r="P113" s="243">
        <v>42836</v>
      </c>
      <c r="Q113" s="244">
        <v>8</v>
      </c>
      <c r="R113" s="242" t="s">
        <v>81</v>
      </c>
      <c r="S113" s="244" t="s">
        <v>82</v>
      </c>
      <c r="T113" s="242"/>
      <c r="U113" s="242" t="s">
        <v>107</v>
      </c>
      <c r="V113" s="242"/>
    </row>
    <row r="114" spans="1:22" x14ac:dyDescent="0.25">
      <c r="A114" s="242" t="s">
        <v>73</v>
      </c>
      <c r="B114" s="247">
        <v>10094</v>
      </c>
      <c r="C114" s="242" t="s">
        <v>74</v>
      </c>
      <c r="D114" s="242" t="s">
        <v>120</v>
      </c>
      <c r="E114" s="242" t="s">
        <v>76</v>
      </c>
      <c r="F114" s="242" t="s">
        <v>98</v>
      </c>
      <c r="G114" s="242" t="s">
        <v>78</v>
      </c>
      <c r="H114" s="242" t="s">
        <v>79</v>
      </c>
      <c r="I114" s="243">
        <v>42828</v>
      </c>
      <c r="J114" s="243">
        <v>42828</v>
      </c>
      <c r="K114" s="244">
        <v>0</v>
      </c>
      <c r="L114" s="243">
        <v>42828</v>
      </c>
      <c r="M114" s="244">
        <v>0</v>
      </c>
      <c r="N114" s="244" t="s">
        <v>80</v>
      </c>
      <c r="O114" s="244" t="s">
        <v>80</v>
      </c>
      <c r="P114" s="243">
        <v>42839</v>
      </c>
      <c r="Q114" s="244">
        <v>11</v>
      </c>
      <c r="R114" s="242" t="s">
        <v>179</v>
      </c>
      <c r="S114" s="244" t="s">
        <v>82</v>
      </c>
      <c r="T114" s="242"/>
      <c r="U114" s="242" t="s">
        <v>100</v>
      </c>
      <c r="V114" s="242"/>
    </row>
    <row r="115" spans="1:22" x14ac:dyDescent="0.25">
      <c r="A115" s="242" t="s">
        <v>73</v>
      </c>
      <c r="B115" s="247">
        <v>10095</v>
      </c>
      <c r="C115" s="242" t="s">
        <v>74</v>
      </c>
      <c r="D115" s="242" t="s">
        <v>105</v>
      </c>
      <c r="E115" s="242" t="s">
        <v>76</v>
      </c>
      <c r="F115" s="242" t="s">
        <v>95</v>
      </c>
      <c r="G115" s="242" t="s">
        <v>78</v>
      </c>
      <c r="H115" s="242" t="s">
        <v>79</v>
      </c>
      <c r="I115" s="243">
        <v>42828</v>
      </c>
      <c r="J115" s="243">
        <v>42828</v>
      </c>
      <c r="K115" s="244">
        <v>0</v>
      </c>
      <c r="L115" s="243">
        <v>42828</v>
      </c>
      <c r="M115" s="244">
        <v>0</v>
      </c>
      <c r="N115" s="244" t="s">
        <v>80</v>
      </c>
      <c r="O115" s="244" t="s">
        <v>80</v>
      </c>
      <c r="P115" s="243">
        <v>42840</v>
      </c>
      <c r="Q115" s="244">
        <v>12</v>
      </c>
      <c r="R115" s="242" t="s">
        <v>81</v>
      </c>
      <c r="S115" s="244" t="s">
        <v>82</v>
      </c>
      <c r="T115" s="242"/>
      <c r="U115" s="242" t="s">
        <v>96</v>
      </c>
      <c r="V115" s="242"/>
    </row>
    <row r="116" spans="1:22" x14ac:dyDescent="0.25">
      <c r="A116" s="242" t="s">
        <v>73</v>
      </c>
      <c r="B116" s="247">
        <v>10096</v>
      </c>
      <c r="C116" s="242" t="s">
        <v>74</v>
      </c>
      <c r="D116" s="242" t="s">
        <v>105</v>
      </c>
      <c r="E116" s="242" t="s">
        <v>76</v>
      </c>
      <c r="F116" s="242" t="s">
        <v>95</v>
      </c>
      <c r="G116" s="242" t="s">
        <v>78</v>
      </c>
      <c r="H116" s="242" t="s">
        <v>79</v>
      </c>
      <c r="I116" s="243">
        <v>42828</v>
      </c>
      <c r="J116" s="243">
        <v>42828</v>
      </c>
      <c r="K116" s="244">
        <v>0</v>
      </c>
      <c r="L116" s="243">
        <v>42828</v>
      </c>
      <c r="M116" s="244">
        <v>0</v>
      </c>
      <c r="N116" s="244" t="s">
        <v>80</v>
      </c>
      <c r="O116" s="244" t="s">
        <v>80</v>
      </c>
      <c r="P116" s="243">
        <v>42841</v>
      </c>
      <c r="Q116" s="244">
        <v>13</v>
      </c>
      <c r="R116" s="242" t="s">
        <v>81</v>
      </c>
      <c r="S116" s="244" t="s">
        <v>82</v>
      </c>
      <c r="T116" s="242"/>
      <c r="U116" s="242" t="s">
        <v>96</v>
      </c>
      <c r="V116" s="242"/>
    </row>
    <row r="117" spans="1:22" x14ac:dyDescent="0.25">
      <c r="A117" s="242" t="s">
        <v>73</v>
      </c>
      <c r="B117" s="247">
        <v>10097</v>
      </c>
      <c r="C117" s="242" t="s">
        <v>74</v>
      </c>
      <c r="D117" s="242" t="s">
        <v>97</v>
      </c>
      <c r="E117" s="242" t="s">
        <v>76</v>
      </c>
      <c r="F117" s="242" t="s">
        <v>98</v>
      </c>
      <c r="G117" s="242" t="s">
        <v>86</v>
      </c>
      <c r="H117" s="242" t="s">
        <v>198</v>
      </c>
      <c r="I117" s="243">
        <v>42828</v>
      </c>
      <c r="J117" s="243">
        <v>42828</v>
      </c>
      <c r="K117" s="244">
        <v>0</v>
      </c>
      <c r="L117" s="244" t="s">
        <v>82</v>
      </c>
      <c r="M117" s="244" t="s">
        <v>82</v>
      </c>
      <c r="N117" s="244" t="s">
        <v>80</v>
      </c>
      <c r="O117" s="244" t="s">
        <v>80</v>
      </c>
      <c r="P117" s="243">
        <v>42842</v>
      </c>
      <c r="Q117" s="244">
        <v>14</v>
      </c>
      <c r="R117" s="242" t="s">
        <v>81</v>
      </c>
      <c r="S117" s="244" t="s">
        <v>82</v>
      </c>
      <c r="T117" s="242"/>
      <c r="U117" s="242" t="s">
        <v>100</v>
      </c>
      <c r="V117" s="242"/>
    </row>
    <row r="118" spans="1:22" x14ac:dyDescent="0.25">
      <c r="A118" s="242" t="s">
        <v>73</v>
      </c>
      <c r="B118" s="247">
        <v>10098</v>
      </c>
      <c r="C118" s="242" t="s">
        <v>74</v>
      </c>
      <c r="D118" s="242" t="s">
        <v>84</v>
      </c>
      <c r="E118" s="242" t="s">
        <v>76</v>
      </c>
      <c r="F118" s="242" t="s">
        <v>85</v>
      </c>
      <c r="G118" s="242" t="s">
        <v>86</v>
      </c>
      <c r="H118" s="242" t="s">
        <v>79</v>
      </c>
      <c r="I118" s="243">
        <v>42828</v>
      </c>
      <c r="J118" s="243">
        <v>42828</v>
      </c>
      <c r="K118" s="244">
        <v>0</v>
      </c>
      <c r="L118" s="243">
        <v>42828</v>
      </c>
      <c r="M118" s="244">
        <v>0</v>
      </c>
      <c r="N118" s="244" t="s">
        <v>80</v>
      </c>
      <c r="O118" s="244" t="s">
        <v>80</v>
      </c>
      <c r="P118" s="243">
        <v>42842</v>
      </c>
      <c r="Q118" s="244">
        <v>14</v>
      </c>
      <c r="R118" s="242" t="s">
        <v>81</v>
      </c>
      <c r="S118" s="244" t="s">
        <v>82</v>
      </c>
      <c r="T118" s="242"/>
      <c r="U118" s="242" t="s">
        <v>87</v>
      </c>
      <c r="V118" s="242"/>
    </row>
    <row r="119" spans="1:22" x14ac:dyDescent="0.25">
      <c r="A119" s="242" t="s">
        <v>73</v>
      </c>
      <c r="B119" s="247">
        <v>10099</v>
      </c>
      <c r="C119" s="242" t="s">
        <v>74</v>
      </c>
      <c r="D119" s="242" t="s">
        <v>97</v>
      </c>
      <c r="E119" s="242" t="s">
        <v>76</v>
      </c>
      <c r="F119" s="242" t="s">
        <v>98</v>
      </c>
      <c r="G119" s="242" t="s">
        <v>86</v>
      </c>
      <c r="H119" s="242" t="s">
        <v>79</v>
      </c>
      <c r="I119" s="243">
        <v>42828</v>
      </c>
      <c r="J119" s="243">
        <v>42828</v>
      </c>
      <c r="K119" s="244">
        <v>0</v>
      </c>
      <c r="L119" s="243">
        <v>42828</v>
      </c>
      <c r="M119" s="244">
        <v>0</v>
      </c>
      <c r="N119" s="244" t="s">
        <v>80</v>
      </c>
      <c r="O119" s="244" t="s">
        <v>80</v>
      </c>
      <c r="P119" s="243">
        <v>42844</v>
      </c>
      <c r="Q119" s="244">
        <v>16</v>
      </c>
      <c r="R119" s="242" t="s">
        <v>162</v>
      </c>
      <c r="S119" s="244" t="s">
        <v>82</v>
      </c>
      <c r="T119" s="242"/>
      <c r="U119" s="242" t="s">
        <v>100</v>
      </c>
      <c r="V119" s="242"/>
    </row>
    <row r="120" spans="1:22" x14ac:dyDescent="0.25">
      <c r="A120" s="242" t="s">
        <v>73</v>
      </c>
      <c r="B120" s="247">
        <v>10100</v>
      </c>
      <c r="C120" s="242" t="s">
        <v>74</v>
      </c>
      <c r="D120" s="242" t="s">
        <v>175</v>
      </c>
      <c r="E120" s="242" t="s">
        <v>76</v>
      </c>
      <c r="F120" s="242" t="s">
        <v>128</v>
      </c>
      <c r="G120" s="242" t="s">
        <v>86</v>
      </c>
      <c r="H120" s="242" t="s">
        <v>79</v>
      </c>
      <c r="I120" s="243">
        <v>42828</v>
      </c>
      <c r="J120" s="243">
        <v>42828</v>
      </c>
      <c r="K120" s="244">
        <v>0</v>
      </c>
      <c r="L120" s="243">
        <v>42828</v>
      </c>
      <c r="M120" s="244">
        <v>0</v>
      </c>
      <c r="N120" s="244" t="s">
        <v>80</v>
      </c>
      <c r="O120" s="244" t="s">
        <v>80</v>
      </c>
      <c r="P120" s="243">
        <v>42845</v>
      </c>
      <c r="Q120" s="244">
        <v>17</v>
      </c>
      <c r="R120" s="242" t="s">
        <v>81</v>
      </c>
      <c r="S120" s="244" t="s">
        <v>82</v>
      </c>
      <c r="T120" s="242"/>
      <c r="U120" s="242" t="s">
        <v>130</v>
      </c>
      <c r="V120" s="242"/>
    </row>
    <row r="121" spans="1:22" x14ac:dyDescent="0.25">
      <c r="A121" s="242" t="s">
        <v>73</v>
      </c>
      <c r="B121" s="247">
        <v>10101</v>
      </c>
      <c r="C121" s="242" t="s">
        <v>74</v>
      </c>
      <c r="D121" s="242" t="s">
        <v>216</v>
      </c>
      <c r="E121" s="242" t="s">
        <v>76</v>
      </c>
      <c r="F121" s="242" t="s">
        <v>91</v>
      </c>
      <c r="G121" s="242" t="s">
        <v>86</v>
      </c>
      <c r="H121" s="242" t="s">
        <v>79</v>
      </c>
      <c r="I121" s="243">
        <v>42828</v>
      </c>
      <c r="J121" s="243">
        <v>42828</v>
      </c>
      <c r="K121" s="244">
        <v>0</v>
      </c>
      <c r="L121" s="243">
        <v>42828</v>
      </c>
      <c r="M121" s="244">
        <v>0</v>
      </c>
      <c r="N121" s="244" t="s">
        <v>80</v>
      </c>
      <c r="O121" s="244" t="s">
        <v>80</v>
      </c>
      <c r="P121" s="243">
        <v>42845</v>
      </c>
      <c r="Q121" s="244">
        <v>17</v>
      </c>
      <c r="R121" s="242" t="s">
        <v>81</v>
      </c>
      <c r="S121" s="244" t="s">
        <v>82</v>
      </c>
      <c r="T121" s="242"/>
      <c r="U121" s="242" t="s">
        <v>217</v>
      </c>
      <c r="V121" s="242"/>
    </row>
    <row r="122" spans="1:22" x14ac:dyDescent="0.25">
      <c r="A122" s="242" t="s">
        <v>73</v>
      </c>
      <c r="B122" s="247">
        <v>10102</v>
      </c>
      <c r="C122" s="242" t="s">
        <v>258</v>
      </c>
      <c r="D122" s="242"/>
      <c r="E122" s="242" t="s">
        <v>263</v>
      </c>
      <c r="F122" s="242" t="s">
        <v>98</v>
      </c>
      <c r="G122" s="242" t="s">
        <v>86</v>
      </c>
      <c r="H122" s="242" t="s">
        <v>260</v>
      </c>
      <c r="I122" s="243">
        <v>42828</v>
      </c>
      <c r="J122" s="243">
        <v>42828</v>
      </c>
      <c r="K122" s="244">
        <v>0</v>
      </c>
      <c r="L122" s="243">
        <v>42828</v>
      </c>
      <c r="M122" s="244">
        <v>0</v>
      </c>
      <c r="N122" s="243">
        <v>42852</v>
      </c>
      <c r="O122" s="244">
        <v>24</v>
      </c>
      <c r="P122" s="243">
        <v>42853</v>
      </c>
      <c r="Q122" s="244">
        <v>25</v>
      </c>
      <c r="R122" s="242" t="s">
        <v>81</v>
      </c>
      <c r="S122" s="244" t="s">
        <v>82</v>
      </c>
      <c r="T122" s="242"/>
      <c r="U122" s="242" t="s">
        <v>261</v>
      </c>
      <c r="V122" s="242"/>
    </row>
    <row r="123" spans="1:22" x14ac:dyDescent="0.25">
      <c r="A123" s="242" t="s">
        <v>73</v>
      </c>
      <c r="B123" s="242">
        <v>10103</v>
      </c>
      <c r="C123" s="242" t="s">
        <v>258</v>
      </c>
      <c r="D123" s="242"/>
      <c r="E123" s="242" t="s">
        <v>259</v>
      </c>
      <c r="F123" s="242" t="s">
        <v>98</v>
      </c>
      <c r="G123" s="242" t="s">
        <v>78</v>
      </c>
      <c r="H123" s="242" t="s">
        <v>260</v>
      </c>
      <c r="I123" s="243">
        <v>42828</v>
      </c>
      <c r="J123" s="243">
        <v>42829</v>
      </c>
      <c r="K123" s="244">
        <v>1</v>
      </c>
      <c r="L123" s="243">
        <v>42829</v>
      </c>
      <c r="M123" s="244">
        <v>1</v>
      </c>
      <c r="N123" s="243">
        <v>42866</v>
      </c>
      <c r="O123" s="244">
        <v>38</v>
      </c>
      <c r="P123" s="244" t="s">
        <v>82</v>
      </c>
      <c r="Q123" s="244" t="s">
        <v>82</v>
      </c>
      <c r="R123" s="242"/>
      <c r="S123" s="244">
        <v>27</v>
      </c>
      <c r="T123" s="242" t="s">
        <v>81</v>
      </c>
      <c r="U123" s="242" t="s">
        <v>261</v>
      </c>
      <c r="V123" s="242" t="s">
        <v>283</v>
      </c>
    </row>
    <row r="124" spans="1:22" x14ac:dyDescent="0.25">
      <c r="A124" s="242" t="s">
        <v>73</v>
      </c>
      <c r="B124" s="242">
        <v>10104</v>
      </c>
      <c r="C124" s="242" t="s">
        <v>74</v>
      </c>
      <c r="D124" s="242" t="s">
        <v>220</v>
      </c>
      <c r="E124" s="242" t="s">
        <v>76</v>
      </c>
      <c r="F124" s="242" t="s">
        <v>91</v>
      </c>
      <c r="G124" s="242" t="s">
        <v>86</v>
      </c>
      <c r="H124" s="242" t="s">
        <v>79</v>
      </c>
      <c r="I124" s="243">
        <v>42829</v>
      </c>
      <c r="J124" s="243">
        <v>42829</v>
      </c>
      <c r="K124" s="244">
        <v>0</v>
      </c>
      <c r="L124" s="243">
        <v>42829</v>
      </c>
      <c r="M124" s="244">
        <v>0</v>
      </c>
      <c r="N124" s="244" t="s">
        <v>80</v>
      </c>
      <c r="O124" s="244" t="s">
        <v>80</v>
      </c>
      <c r="P124" s="243">
        <v>42836</v>
      </c>
      <c r="Q124" s="244">
        <v>7</v>
      </c>
      <c r="R124" s="242" t="s">
        <v>81</v>
      </c>
      <c r="S124" s="244" t="s">
        <v>82</v>
      </c>
      <c r="T124" s="242"/>
      <c r="U124" s="242" t="s">
        <v>92</v>
      </c>
      <c r="V124" s="242"/>
    </row>
    <row r="125" spans="1:22" x14ac:dyDescent="0.25">
      <c r="A125" s="242" t="s">
        <v>73</v>
      </c>
      <c r="B125" s="242">
        <v>10105</v>
      </c>
      <c r="C125" s="242" t="s">
        <v>74</v>
      </c>
      <c r="D125" s="242" t="s">
        <v>97</v>
      </c>
      <c r="E125" s="242" t="s">
        <v>76</v>
      </c>
      <c r="F125" s="242" t="s">
        <v>98</v>
      </c>
      <c r="G125" s="242" t="s">
        <v>86</v>
      </c>
      <c r="H125" s="242" t="s">
        <v>99</v>
      </c>
      <c r="I125" s="243">
        <v>42829</v>
      </c>
      <c r="J125" s="243">
        <v>42829</v>
      </c>
      <c r="K125" s="244">
        <v>0</v>
      </c>
      <c r="L125" s="244" t="s">
        <v>82</v>
      </c>
      <c r="M125" s="244" t="s">
        <v>82</v>
      </c>
      <c r="N125" s="244" t="s">
        <v>80</v>
      </c>
      <c r="O125" s="244" t="s">
        <v>80</v>
      </c>
      <c r="P125" s="243">
        <v>42838</v>
      </c>
      <c r="Q125" s="244">
        <v>9</v>
      </c>
      <c r="R125" s="242" t="s">
        <v>81</v>
      </c>
      <c r="S125" s="244" t="s">
        <v>82</v>
      </c>
      <c r="T125" s="242"/>
      <c r="U125" s="242" t="s">
        <v>100</v>
      </c>
      <c r="V125" s="242"/>
    </row>
    <row r="126" spans="1:22" x14ac:dyDescent="0.25">
      <c r="A126" s="242" t="s">
        <v>73</v>
      </c>
      <c r="B126" s="242">
        <v>10106</v>
      </c>
      <c r="C126" s="242" t="s">
        <v>74</v>
      </c>
      <c r="D126" s="242" t="s">
        <v>197</v>
      </c>
      <c r="E126" s="242" t="s">
        <v>76</v>
      </c>
      <c r="F126" s="242" t="s">
        <v>128</v>
      </c>
      <c r="G126" s="242" t="s">
        <v>86</v>
      </c>
      <c r="H126" s="242" t="s">
        <v>79</v>
      </c>
      <c r="I126" s="243">
        <v>42829</v>
      </c>
      <c r="J126" s="243">
        <v>42829</v>
      </c>
      <c r="K126" s="244">
        <v>0</v>
      </c>
      <c r="L126" s="243">
        <v>42829</v>
      </c>
      <c r="M126" s="244">
        <v>0</v>
      </c>
      <c r="N126" s="244" t="s">
        <v>80</v>
      </c>
      <c r="O126" s="244" t="s">
        <v>80</v>
      </c>
      <c r="P126" s="243">
        <v>42838</v>
      </c>
      <c r="Q126" s="244">
        <v>9</v>
      </c>
      <c r="R126" s="242" t="s">
        <v>81</v>
      </c>
      <c r="S126" s="244" t="s">
        <v>82</v>
      </c>
      <c r="T126" s="242"/>
      <c r="U126" s="242" t="s">
        <v>107</v>
      </c>
      <c r="V126" s="242"/>
    </row>
    <row r="127" spans="1:22" x14ac:dyDescent="0.25">
      <c r="A127" s="242" t="s">
        <v>73</v>
      </c>
      <c r="B127" s="242">
        <v>10107</v>
      </c>
      <c r="C127" s="242" t="s">
        <v>74</v>
      </c>
      <c r="D127" s="242" t="s">
        <v>101</v>
      </c>
      <c r="E127" s="242" t="s">
        <v>76</v>
      </c>
      <c r="F127" s="242" t="s">
        <v>102</v>
      </c>
      <c r="G127" s="242" t="s">
        <v>86</v>
      </c>
      <c r="H127" s="242" t="s">
        <v>79</v>
      </c>
      <c r="I127" s="243">
        <v>42829</v>
      </c>
      <c r="J127" s="243">
        <v>42829</v>
      </c>
      <c r="K127" s="244">
        <v>0</v>
      </c>
      <c r="L127" s="243">
        <v>42829</v>
      </c>
      <c r="M127" s="244">
        <v>0</v>
      </c>
      <c r="N127" s="244" t="s">
        <v>80</v>
      </c>
      <c r="O127" s="244" t="s">
        <v>80</v>
      </c>
      <c r="P127" s="243">
        <v>42838</v>
      </c>
      <c r="Q127" s="244">
        <v>9</v>
      </c>
      <c r="R127" s="242" t="s">
        <v>81</v>
      </c>
      <c r="S127" s="244" t="s">
        <v>82</v>
      </c>
      <c r="T127" s="242"/>
      <c r="U127" s="242" t="s">
        <v>104</v>
      </c>
      <c r="V127" s="242"/>
    </row>
    <row r="128" spans="1:22" x14ac:dyDescent="0.25">
      <c r="A128" s="242" t="s">
        <v>73</v>
      </c>
      <c r="B128" s="242">
        <v>10108</v>
      </c>
      <c r="C128" s="242" t="s">
        <v>74</v>
      </c>
      <c r="D128" s="242" t="s">
        <v>101</v>
      </c>
      <c r="E128" s="242" t="s">
        <v>76</v>
      </c>
      <c r="F128" s="242" t="s">
        <v>102</v>
      </c>
      <c r="G128" s="242" t="s">
        <v>86</v>
      </c>
      <c r="H128" s="242" t="s">
        <v>79</v>
      </c>
      <c r="I128" s="243">
        <v>42829</v>
      </c>
      <c r="J128" s="243">
        <v>42851</v>
      </c>
      <c r="K128" s="244">
        <v>22</v>
      </c>
      <c r="L128" s="243">
        <v>42851</v>
      </c>
      <c r="M128" s="244">
        <v>22</v>
      </c>
      <c r="N128" s="244" t="s">
        <v>80</v>
      </c>
      <c r="O128" s="244" t="s">
        <v>80</v>
      </c>
      <c r="P128" s="243">
        <v>42840</v>
      </c>
      <c r="Q128" s="244">
        <v>11</v>
      </c>
      <c r="R128" s="242" t="s">
        <v>81</v>
      </c>
      <c r="S128" s="244" t="s">
        <v>82</v>
      </c>
      <c r="T128" s="242"/>
      <c r="U128" s="242" t="s">
        <v>104</v>
      </c>
      <c r="V128" s="242"/>
    </row>
    <row r="129" spans="1:22" x14ac:dyDescent="0.25">
      <c r="A129" s="242" t="s">
        <v>73</v>
      </c>
      <c r="B129" s="242">
        <v>10109</v>
      </c>
      <c r="C129" s="242" t="s">
        <v>74</v>
      </c>
      <c r="D129" s="242" t="s">
        <v>218</v>
      </c>
      <c r="E129" s="242" t="s">
        <v>76</v>
      </c>
      <c r="F129" s="242" t="s">
        <v>114</v>
      </c>
      <c r="G129" s="242" t="s">
        <v>86</v>
      </c>
      <c r="H129" s="242" t="s">
        <v>79</v>
      </c>
      <c r="I129" s="243">
        <v>42829</v>
      </c>
      <c r="J129" s="243">
        <v>42829</v>
      </c>
      <c r="K129" s="244">
        <v>0</v>
      </c>
      <c r="L129" s="243">
        <v>42829</v>
      </c>
      <c r="M129" s="244">
        <v>0</v>
      </c>
      <c r="N129" s="244" t="s">
        <v>80</v>
      </c>
      <c r="O129" s="244" t="s">
        <v>80</v>
      </c>
      <c r="P129" s="243">
        <v>42846</v>
      </c>
      <c r="Q129" s="244">
        <v>17</v>
      </c>
      <c r="R129" s="242" t="s">
        <v>219</v>
      </c>
      <c r="S129" s="244" t="s">
        <v>82</v>
      </c>
      <c r="T129" s="242"/>
      <c r="U129" s="242" t="s">
        <v>115</v>
      </c>
      <c r="V129" s="242"/>
    </row>
    <row r="130" spans="1:22" x14ac:dyDescent="0.25">
      <c r="A130" s="242" t="s">
        <v>73</v>
      </c>
      <c r="B130" s="242">
        <v>10110</v>
      </c>
      <c r="C130" s="242" t="s">
        <v>74</v>
      </c>
      <c r="D130" s="242" t="s">
        <v>120</v>
      </c>
      <c r="E130" s="242" t="s">
        <v>76</v>
      </c>
      <c r="F130" s="242" t="s">
        <v>98</v>
      </c>
      <c r="G130" s="242" t="s">
        <v>78</v>
      </c>
      <c r="H130" s="242" t="s">
        <v>79</v>
      </c>
      <c r="I130" s="243">
        <v>42829</v>
      </c>
      <c r="J130" s="243">
        <v>42829</v>
      </c>
      <c r="K130" s="244">
        <v>0</v>
      </c>
      <c r="L130" s="243">
        <v>42829</v>
      </c>
      <c r="M130" s="244">
        <v>0</v>
      </c>
      <c r="N130" s="244" t="s">
        <v>80</v>
      </c>
      <c r="O130" s="244" t="s">
        <v>80</v>
      </c>
      <c r="P130" s="243">
        <v>42853</v>
      </c>
      <c r="Q130" s="244">
        <v>24</v>
      </c>
      <c r="R130" s="242" t="s">
        <v>156</v>
      </c>
      <c r="S130" s="244" t="s">
        <v>82</v>
      </c>
      <c r="T130" s="242"/>
      <c r="U130" s="242" t="s">
        <v>100</v>
      </c>
      <c r="V130" s="242"/>
    </row>
    <row r="131" spans="1:22" x14ac:dyDescent="0.25">
      <c r="A131" s="242" t="s">
        <v>73</v>
      </c>
      <c r="B131" s="242">
        <v>10111</v>
      </c>
      <c r="C131" s="242" t="s">
        <v>258</v>
      </c>
      <c r="D131" s="242"/>
      <c r="E131" s="242" t="s">
        <v>263</v>
      </c>
      <c r="F131" s="242" t="s">
        <v>102</v>
      </c>
      <c r="G131" s="242" t="s">
        <v>86</v>
      </c>
      <c r="H131" s="242" t="s">
        <v>271</v>
      </c>
      <c r="I131" s="243">
        <v>42829</v>
      </c>
      <c r="J131" s="243">
        <v>42829</v>
      </c>
      <c r="K131" s="244">
        <v>0</v>
      </c>
      <c r="L131" s="243">
        <v>42829</v>
      </c>
      <c r="M131" s="244">
        <v>0</v>
      </c>
      <c r="N131" s="244"/>
      <c r="O131" s="244"/>
      <c r="P131" s="243">
        <v>42842</v>
      </c>
      <c r="Q131" s="244">
        <v>13</v>
      </c>
      <c r="R131" s="242" t="s">
        <v>81</v>
      </c>
      <c r="S131" s="244" t="s">
        <v>82</v>
      </c>
      <c r="T131" s="242"/>
      <c r="U131" s="242">
        <v>0</v>
      </c>
      <c r="V131" s="242"/>
    </row>
    <row r="132" spans="1:22" x14ac:dyDescent="0.25">
      <c r="A132" s="242" t="s">
        <v>73</v>
      </c>
      <c r="B132" s="242">
        <v>10112</v>
      </c>
      <c r="C132" s="242" t="s">
        <v>258</v>
      </c>
      <c r="D132" s="242"/>
      <c r="E132" s="242" t="s">
        <v>259</v>
      </c>
      <c r="F132" s="242" t="s">
        <v>77</v>
      </c>
      <c r="G132" s="242" t="s">
        <v>78</v>
      </c>
      <c r="H132" s="242" t="s">
        <v>260</v>
      </c>
      <c r="I132" s="243">
        <v>42829</v>
      </c>
      <c r="J132" s="243">
        <v>42829</v>
      </c>
      <c r="K132" s="244">
        <v>0</v>
      </c>
      <c r="L132" s="243">
        <v>42829</v>
      </c>
      <c r="M132" s="244">
        <v>0</v>
      </c>
      <c r="N132" s="243">
        <v>42870</v>
      </c>
      <c r="O132" s="244">
        <v>41</v>
      </c>
      <c r="P132" s="244" t="s">
        <v>82</v>
      </c>
      <c r="Q132" s="244" t="s">
        <v>82</v>
      </c>
      <c r="R132" s="242"/>
      <c r="S132" s="244">
        <v>26</v>
      </c>
      <c r="T132" s="242" t="s">
        <v>81</v>
      </c>
      <c r="U132" s="242" t="s">
        <v>261</v>
      </c>
      <c r="V132" s="242"/>
    </row>
    <row r="133" spans="1:22" x14ac:dyDescent="0.25">
      <c r="A133" s="242" t="s">
        <v>73</v>
      </c>
      <c r="B133" s="242">
        <v>10113</v>
      </c>
      <c r="C133" s="242" t="s">
        <v>74</v>
      </c>
      <c r="D133" s="242" t="s">
        <v>97</v>
      </c>
      <c r="E133" s="242" t="s">
        <v>76</v>
      </c>
      <c r="F133" s="242" t="s">
        <v>98</v>
      </c>
      <c r="G133" s="242" t="s">
        <v>86</v>
      </c>
      <c r="H133" s="242" t="s">
        <v>79</v>
      </c>
      <c r="I133" s="243">
        <v>42830</v>
      </c>
      <c r="J133" s="243">
        <v>42830</v>
      </c>
      <c r="K133" s="244">
        <v>0</v>
      </c>
      <c r="L133" s="244" t="s">
        <v>82</v>
      </c>
      <c r="M133" s="244" t="s">
        <v>82</v>
      </c>
      <c r="N133" s="244" t="s">
        <v>80</v>
      </c>
      <c r="O133" s="244" t="s">
        <v>80</v>
      </c>
      <c r="P133" s="243">
        <v>42836</v>
      </c>
      <c r="Q133" s="244">
        <v>6</v>
      </c>
      <c r="R133" s="242" t="s">
        <v>81</v>
      </c>
      <c r="S133" s="244" t="s">
        <v>82</v>
      </c>
      <c r="T133" s="242"/>
      <c r="U133" s="242" t="s">
        <v>100</v>
      </c>
      <c r="V133" s="242"/>
    </row>
    <row r="134" spans="1:22" x14ac:dyDescent="0.25">
      <c r="A134" s="242" t="s">
        <v>73</v>
      </c>
      <c r="B134" s="242">
        <v>10114</v>
      </c>
      <c r="C134" s="242" t="s">
        <v>74</v>
      </c>
      <c r="D134" s="242" t="s">
        <v>109</v>
      </c>
      <c r="E134" s="242" t="s">
        <v>76</v>
      </c>
      <c r="F134" s="242" t="s">
        <v>98</v>
      </c>
      <c r="G134" s="242" t="s">
        <v>86</v>
      </c>
      <c r="H134" s="242" t="s">
        <v>79</v>
      </c>
      <c r="I134" s="243">
        <v>42830</v>
      </c>
      <c r="J134" s="243">
        <v>42830</v>
      </c>
      <c r="K134" s="244">
        <v>0</v>
      </c>
      <c r="L134" s="243">
        <v>42830</v>
      </c>
      <c r="M134" s="244">
        <v>0</v>
      </c>
      <c r="N134" s="244" t="s">
        <v>80</v>
      </c>
      <c r="O134" s="244" t="s">
        <v>80</v>
      </c>
      <c r="P134" s="243">
        <v>42839</v>
      </c>
      <c r="Q134" s="244">
        <v>9</v>
      </c>
      <c r="R134" s="242" t="s">
        <v>81</v>
      </c>
      <c r="S134" s="244" t="s">
        <v>82</v>
      </c>
      <c r="T134" s="242"/>
      <c r="U134" s="242" t="s">
        <v>107</v>
      </c>
      <c r="V134" s="242"/>
    </row>
    <row r="135" spans="1:22" x14ac:dyDescent="0.25">
      <c r="A135" s="242" t="s">
        <v>73</v>
      </c>
      <c r="B135" s="242">
        <v>10115</v>
      </c>
      <c r="C135" s="242" t="s">
        <v>74</v>
      </c>
      <c r="D135" s="242" t="s">
        <v>84</v>
      </c>
      <c r="E135" s="242" t="s">
        <v>76</v>
      </c>
      <c r="F135" s="242" t="s">
        <v>85</v>
      </c>
      <c r="G135" s="242" t="s">
        <v>86</v>
      </c>
      <c r="H135" s="242" t="s">
        <v>79</v>
      </c>
      <c r="I135" s="243">
        <v>42830</v>
      </c>
      <c r="J135" s="243">
        <v>42830</v>
      </c>
      <c r="K135" s="244">
        <v>0</v>
      </c>
      <c r="L135" s="243">
        <v>42830</v>
      </c>
      <c r="M135" s="244">
        <v>0</v>
      </c>
      <c r="N135" s="244" t="s">
        <v>80</v>
      </c>
      <c r="O135" s="244" t="s">
        <v>80</v>
      </c>
      <c r="P135" s="243">
        <v>42839</v>
      </c>
      <c r="Q135" s="244">
        <v>9</v>
      </c>
      <c r="R135" s="242" t="s">
        <v>81</v>
      </c>
      <c r="S135" s="244" t="s">
        <v>82</v>
      </c>
      <c r="T135" s="242"/>
      <c r="U135" s="242" t="s">
        <v>87</v>
      </c>
      <c r="V135" s="242"/>
    </row>
    <row r="136" spans="1:22" x14ac:dyDescent="0.25">
      <c r="A136" s="242" t="s">
        <v>73</v>
      </c>
      <c r="B136" s="242">
        <v>10116</v>
      </c>
      <c r="C136" s="242" t="s">
        <v>74</v>
      </c>
      <c r="D136" s="242" t="s">
        <v>109</v>
      </c>
      <c r="E136" s="242" t="s">
        <v>76</v>
      </c>
      <c r="F136" s="242" t="s">
        <v>98</v>
      </c>
      <c r="G136" s="242" t="s">
        <v>86</v>
      </c>
      <c r="H136" s="242" t="s">
        <v>79</v>
      </c>
      <c r="I136" s="243">
        <v>42830</v>
      </c>
      <c r="J136" s="243">
        <v>42830</v>
      </c>
      <c r="K136" s="244">
        <v>0</v>
      </c>
      <c r="L136" s="243">
        <v>42830</v>
      </c>
      <c r="M136" s="244">
        <v>0</v>
      </c>
      <c r="N136" s="244" t="s">
        <v>80</v>
      </c>
      <c r="O136" s="244" t="s">
        <v>80</v>
      </c>
      <c r="P136" s="243">
        <v>42839</v>
      </c>
      <c r="Q136" s="244">
        <v>9</v>
      </c>
      <c r="R136" s="242" t="s">
        <v>81</v>
      </c>
      <c r="S136" s="244" t="s">
        <v>82</v>
      </c>
      <c r="T136" s="242"/>
      <c r="U136" s="242" t="s">
        <v>107</v>
      </c>
      <c r="V136" s="242"/>
    </row>
    <row r="137" spans="1:22" x14ac:dyDescent="0.25">
      <c r="A137" s="242" t="s">
        <v>73</v>
      </c>
      <c r="B137" s="242">
        <v>10117</v>
      </c>
      <c r="C137" s="242" t="s">
        <v>74</v>
      </c>
      <c r="D137" s="242" t="s">
        <v>157</v>
      </c>
      <c r="E137" s="242" t="s">
        <v>76</v>
      </c>
      <c r="F137" s="242" t="s">
        <v>102</v>
      </c>
      <c r="G137" s="242" t="s">
        <v>78</v>
      </c>
      <c r="H137" s="242" t="s">
        <v>79</v>
      </c>
      <c r="I137" s="243">
        <v>42830</v>
      </c>
      <c r="J137" s="243">
        <v>42830</v>
      </c>
      <c r="K137" s="244">
        <v>0</v>
      </c>
      <c r="L137" s="243">
        <v>42831</v>
      </c>
      <c r="M137" s="244">
        <v>1</v>
      </c>
      <c r="N137" s="244" t="s">
        <v>80</v>
      </c>
      <c r="O137" s="244" t="s">
        <v>80</v>
      </c>
      <c r="P137" s="243">
        <v>42842</v>
      </c>
      <c r="Q137" s="244">
        <v>12</v>
      </c>
      <c r="R137" s="242" t="s">
        <v>81</v>
      </c>
      <c r="S137" s="244" t="s">
        <v>82</v>
      </c>
      <c r="T137" s="242"/>
      <c r="U137" s="242" t="s">
        <v>104</v>
      </c>
      <c r="V137" s="242"/>
    </row>
    <row r="138" spans="1:22" x14ac:dyDescent="0.25">
      <c r="A138" s="242" t="s">
        <v>73</v>
      </c>
      <c r="B138" s="242">
        <v>10118</v>
      </c>
      <c r="C138" s="242" t="s">
        <v>74</v>
      </c>
      <c r="D138" s="242" t="s">
        <v>116</v>
      </c>
      <c r="E138" s="242" t="s">
        <v>76</v>
      </c>
      <c r="F138" s="242" t="s">
        <v>111</v>
      </c>
      <c r="G138" s="242" t="s">
        <v>86</v>
      </c>
      <c r="H138" s="242" t="s">
        <v>99</v>
      </c>
      <c r="I138" s="243">
        <v>42830</v>
      </c>
      <c r="J138" s="243">
        <v>42830</v>
      </c>
      <c r="K138" s="244">
        <v>0</v>
      </c>
      <c r="L138" s="243">
        <v>42830</v>
      </c>
      <c r="M138" s="244">
        <v>0</v>
      </c>
      <c r="N138" s="244" t="s">
        <v>80</v>
      </c>
      <c r="O138" s="244" t="s">
        <v>80</v>
      </c>
      <c r="P138" s="243">
        <v>42843</v>
      </c>
      <c r="Q138" s="244">
        <v>13</v>
      </c>
      <c r="R138" s="242" t="s">
        <v>81</v>
      </c>
      <c r="S138" s="244" t="s">
        <v>82</v>
      </c>
      <c r="T138" s="242"/>
      <c r="U138" s="242" t="s">
        <v>112</v>
      </c>
      <c r="V138" s="242"/>
    </row>
    <row r="139" spans="1:22" x14ac:dyDescent="0.25">
      <c r="A139" s="242" t="s">
        <v>73</v>
      </c>
      <c r="B139" s="242">
        <v>10119</v>
      </c>
      <c r="C139" s="242" t="s">
        <v>74</v>
      </c>
      <c r="D139" s="242" t="s">
        <v>120</v>
      </c>
      <c r="E139" s="242" t="s">
        <v>76</v>
      </c>
      <c r="F139" s="242" t="s">
        <v>98</v>
      </c>
      <c r="G139" s="242" t="s">
        <v>78</v>
      </c>
      <c r="H139" s="242" t="s">
        <v>121</v>
      </c>
      <c r="I139" s="243">
        <v>42830</v>
      </c>
      <c r="J139" s="243">
        <v>42830</v>
      </c>
      <c r="K139" s="244">
        <v>0</v>
      </c>
      <c r="L139" s="243">
        <v>42830</v>
      </c>
      <c r="M139" s="244">
        <v>0</v>
      </c>
      <c r="N139" s="244" t="s">
        <v>80</v>
      </c>
      <c r="O139" s="244" t="s">
        <v>80</v>
      </c>
      <c r="P139" s="243">
        <v>42845</v>
      </c>
      <c r="Q139" s="244">
        <v>15</v>
      </c>
      <c r="R139" s="242" t="s">
        <v>122</v>
      </c>
      <c r="S139" s="244" t="s">
        <v>82</v>
      </c>
      <c r="T139" s="242"/>
      <c r="U139" s="242" t="s">
        <v>100</v>
      </c>
      <c r="V139" s="242"/>
    </row>
    <row r="140" spans="1:22" x14ac:dyDescent="0.25">
      <c r="A140" s="242" t="s">
        <v>73</v>
      </c>
      <c r="B140" s="242">
        <v>10120</v>
      </c>
      <c r="C140" s="242" t="s">
        <v>74</v>
      </c>
      <c r="D140" s="242" t="s">
        <v>120</v>
      </c>
      <c r="E140" s="242" t="s">
        <v>76</v>
      </c>
      <c r="F140" s="242" t="s">
        <v>98</v>
      </c>
      <c r="G140" s="242" t="s">
        <v>78</v>
      </c>
      <c r="H140" s="242" t="s">
        <v>99</v>
      </c>
      <c r="I140" s="243">
        <v>42830</v>
      </c>
      <c r="J140" s="243">
        <v>42830</v>
      </c>
      <c r="K140" s="244">
        <v>0</v>
      </c>
      <c r="L140" s="243">
        <v>42830</v>
      </c>
      <c r="M140" s="244">
        <v>0</v>
      </c>
      <c r="N140" s="244" t="s">
        <v>80</v>
      </c>
      <c r="O140" s="244" t="s">
        <v>80</v>
      </c>
      <c r="P140" s="243">
        <v>42845</v>
      </c>
      <c r="Q140" s="244">
        <v>15</v>
      </c>
      <c r="R140" s="242" t="s">
        <v>81</v>
      </c>
      <c r="S140" s="244" t="s">
        <v>82</v>
      </c>
      <c r="T140" s="242"/>
      <c r="U140" s="242" t="s">
        <v>100</v>
      </c>
      <c r="V140" s="242"/>
    </row>
    <row r="141" spans="1:22" x14ac:dyDescent="0.25">
      <c r="A141" s="242" t="s">
        <v>73</v>
      </c>
      <c r="B141" s="242">
        <v>10121</v>
      </c>
      <c r="C141" s="242" t="s">
        <v>74</v>
      </c>
      <c r="D141" s="242" t="s">
        <v>120</v>
      </c>
      <c r="E141" s="242" t="s">
        <v>76</v>
      </c>
      <c r="F141" s="242" t="s">
        <v>98</v>
      </c>
      <c r="G141" s="242" t="s">
        <v>78</v>
      </c>
      <c r="H141" s="242" t="s">
        <v>79</v>
      </c>
      <c r="I141" s="243">
        <v>42830</v>
      </c>
      <c r="J141" s="243">
        <v>42830</v>
      </c>
      <c r="K141" s="244">
        <v>0</v>
      </c>
      <c r="L141" s="243">
        <v>42830</v>
      </c>
      <c r="M141" s="244">
        <v>0</v>
      </c>
      <c r="N141" s="244" t="s">
        <v>80</v>
      </c>
      <c r="O141" s="244" t="s">
        <v>80</v>
      </c>
      <c r="P141" s="243">
        <v>42849</v>
      </c>
      <c r="Q141" s="244">
        <v>19</v>
      </c>
      <c r="R141" s="242" t="s">
        <v>146</v>
      </c>
      <c r="S141" s="244" t="s">
        <v>82</v>
      </c>
      <c r="T141" s="242"/>
      <c r="U141" s="242" t="s">
        <v>100</v>
      </c>
      <c r="V141" s="242"/>
    </row>
    <row r="142" spans="1:22" x14ac:dyDescent="0.25">
      <c r="A142" s="242" t="s">
        <v>73</v>
      </c>
      <c r="B142" s="242">
        <v>10122</v>
      </c>
      <c r="C142" s="242" t="s">
        <v>74</v>
      </c>
      <c r="D142" s="242" t="s">
        <v>120</v>
      </c>
      <c r="E142" s="242" t="s">
        <v>76</v>
      </c>
      <c r="F142" s="242" t="s">
        <v>98</v>
      </c>
      <c r="G142" s="242" t="s">
        <v>78</v>
      </c>
      <c r="H142" s="242" t="s">
        <v>79</v>
      </c>
      <c r="I142" s="243">
        <v>42830</v>
      </c>
      <c r="J142" s="243">
        <v>42830</v>
      </c>
      <c r="K142" s="244">
        <v>0</v>
      </c>
      <c r="L142" s="243">
        <v>42830</v>
      </c>
      <c r="M142" s="244">
        <v>0</v>
      </c>
      <c r="N142" s="244" t="s">
        <v>80</v>
      </c>
      <c r="O142" s="244" t="s">
        <v>80</v>
      </c>
      <c r="P142" s="243">
        <v>42850</v>
      </c>
      <c r="Q142" s="244">
        <v>20</v>
      </c>
      <c r="R142" s="242" t="s">
        <v>221</v>
      </c>
      <c r="S142" s="244" t="s">
        <v>82</v>
      </c>
      <c r="T142" s="242"/>
      <c r="U142" s="242" t="s">
        <v>100</v>
      </c>
      <c r="V142" s="242"/>
    </row>
    <row r="143" spans="1:22" x14ac:dyDescent="0.25">
      <c r="A143" s="242" t="s">
        <v>73</v>
      </c>
      <c r="B143" s="242">
        <v>10123</v>
      </c>
      <c r="C143" s="242" t="s">
        <v>74</v>
      </c>
      <c r="D143" s="242" t="s">
        <v>120</v>
      </c>
      <c r="E143" s="242" t="s">
        <v>76</v>
      </c>
      <c r="F143" s="242" t="s">
        <v>98</v>
      </c>
      <c r="G143" s="242" t="s">
        <v>78</v>
      </c>
      <c r="H143" s="242" t="s">
        <v>79</v>
      </c>
      <c r="I143" s="243">
        <v>42830</v>
      </c>
      <c r="J143" s="243">
        <v>42831</v>
      </c>
      <c r="K143" s="244">
        <v>1</v>
      </c>
      <c r="L143" s="243">
        <v>42831</v>
      </c>
      <c r="M143" s="244">
        <v>1</v>
      </c>
      <c r="N143" s="244" t="s">
        <v>80</v>
      </c>
      <c r="O143" s="244" t="s">
        <v>80</v>
      </c>
      <c r="P143" s="244" t="s">
        <v>82</v>
      </c>
      <c r="Q143" s="244" t="s">
        <v>82</v>
      </c>
      <c r="R143" s="242"/>
      <c r="S143" s="244">
        <v>25</v>
      </c>
      <c r="T143" s="247" t="s">
        <v>223</v>
      </c>
      <c r="U143" s="242" t="s">
        <v>100</v>
      </c>
      <c r="V143" s="242"/>
    </row>
    <row r="144" spans="1:22" x14ac:dyDescent="0.25">
      <c r="A144" s="242" t="s">
        <v>73</v>
      </c>
      <c r="B144" s="242">
        <v>10124</v>
      </c>
      <c r="C144" s="242" t="s">
        <v>74</v>
      </c>
      <c r="D144" s="242" t="s">
        <v>101</v>
      </c>
      <c r="E144" s="242" t="s">
        <v>76</v>
      </c>
      <c r="F144" s="242" t="s">
        <v>102</v>
      </c>
      <c r="G144" s="242" t="s">
        <v>86</v>
      </c>
      <c r="H144" s="242" t="s">
        <v>79</v>
      </c>
      <c r="I144" s="243">
        <v>42831</v>
      </c>
      <c r="J144" s="243">
        <v>42831</v>
      </c>
      <c r="K144" s="244">
        <v>0</v>
      </c>
      <c r="L144" s="243">
        <v>42831</v>
      </c>
      <c r="M144" s="244">
        <v>0</v>
      </c>
      <c r="N144" s="244" t="s">
        <v>80</v>
      </c>
      <c r="O144" s="244" t="s">
        <v>80</v>
      </c>
      <c r="P144" s="243">
        <v>42835</v>
      </c>
      <c r="Q144" s="244">
        <v>4</v>
      </c>
      <c r="R144" s="242" t="s">
        <v>81</v>
      </c>
      <c r="S144" s="244" t="s">
        <v>82</v>
      </c>
      <c r="T144" s="242"/>
      <c r="U144" s="242" t="s">
        <v>104</v>
      </c>
      <c r="V144" s="242"/>
    </row>
    <row r="145" spans="1:22" x14ac:dyDescent="0.25">
      <c r="A145" s="242" t="s">
        <v>73</v>
      </c>
      <c r="B145" s="242">
        <v>10125</v>
      </c>
      <c r="C145" s="242" t="s">
        <v>74</v>
      </c>
      <c r="D145" s="242" t="s">
        <v>97</v>
      </c>
      <c r="E145" s="242" t="s">
        <v>76</v>
      </c>
      <c r="F145" s="242" t="s">
        <v>98</v>
      </c>
      <c r="G145" s="242" t="s">
        <v>86</v>
      </c>
      <c r="H145" s="242" t="s">
        <v>79</v>
      </c>
      <c r="I145" s="243">
        <v>42831</v>
      </c>
      <c r="J145" s="243">
        <v>42831</v>
      </c>
      <c r="K145" s="244">
        <v>0</v>
      </c>
      <c r="L145" s="244" t="s">
        <v>82</v>
      </c>
      <c r="M145" s="244" t="s">
        <v>82</v>
      </c>
      <c r="N145" s="244" t="s">
        <v>80</v>
      </c>
      <c r="O145" s="244" t="s">
        <v>80</v>
      </c>
      <c r="P145" s="243">
        <v>42838</v>
      </c>
      <c r="Q145" s="244">
        <v>7</v>
      </c>
      <c r="R145" s="242" t="s">
        <v>180</v>
      </c>
      <c r="S145" s="244" t="s">
        <v>82</v>
      </c>
      <c r="T145" s="242"/>
      <c r="U145" s="242" t="s">
        <v>100</v>
      </c>
      <c r="V145" s="242"/>
    </row>
    <row r="146" spans="1:22" x14ac:dyDescent="0.25">
      <c r="A146" s="242" t="s">
        <v>73</v>
      </c>
      <c r="B146" s="242">
        <v>10126</v>
      </c>
      <c r="C146" s="242" t="s">
        <v>74</v>
      </c>
      <c r="D146" s="242" t="s">
        <v>88</v>
      </c>
      <c r="E146" s="242" t="s">
        <v>76</v>
      </c>
      <c r="F146" s="242" t="s">
        <v>85</v>
      </c>
      <c r="G146" s="242" t="s">
        <v>86</v>
      </c>
      <c r="H146" s="242" t="s">
        <v>79</v>
      </c>
      <c r="I146" s="243">
        <v>42831</v>
      </c>
      <c r="J146" s="243">
        <v>42831</v>
      </c>
      <c r="K146" s="244">
        <v>0</v>
      </c>
      <c r="L146" s="243">
        <v>42831</v>
      </c>
      <c r="M146" s="244">
        <v>0</v>
      </c>
      <c r="N146" s="244" t="s">
        <v>80</v>
      </c>
      <c r="O146" s="244" t="s">
        <v>80</v>
      </c>
      <c r="P146" s="243">
        <v>42838</v>
      </c>
      <c r="Q146" s="244">
        <v>7</v>
      </c>
      <c r="R146" s="242" t="s">
        <v>81</v>
      </c>
      <c r="S146" s="244" t="s">
        <v>82</v>
      </c>
      <c r="T146" s="242"/>
      <c r="U146" s="242" t="s">
        <v>87</v>
      </c>
      <c r="V146" s="242"/>
    </row>
    <row r="147" spans="1:22" x14ac:dyDescent="0.25">
      <c r="A147" s="242" t="s">
        <v>73</v>
      </c>
      <c r="B147" s="242">
        <v>10127</v>
      </c>
      <c r="C147" s="242" t="s">
        <v>74</v>
      </c>
      <c r="D147" s="242" t="s">
        <v>118</v>
      </c>
      <c r="E147" s="242" t="s">
        <v>76</v>
      </c>
      <c r="F147" s="242" t="s">
        <v>98</v>
      </c>
      <c r="G147" s="242" t="s">
        <v>86</v>
      </c>
      <c r="H147" s="242" t="s">
        <v>79</v>
      </c>
      <c r="I147" s="243">
        <v>42831</v>
      </c>
      <c r="J147" s="243">
        <v>42831</v>
      </c>
      <c r="K147" s="244">
        <v>0</v>
      </c>
      <c r="L147" s="243">
        <v>42831</v>
      </c>
      <c r="M147" s="244">
        <v>0</v>
      </c>
      <c r="N147" s="244" t="s">
        <v>80</v>
      </c>
      <c r="O147" s="244" t="s">
        <v>80</v>
      </c>
      <c r="P147" s="243">
        <v>42839</v>
      </c>
      <c r="Q147" s="244">
        <v>8</v>
      </c>
      <c r="R147" s="242" t="s">
        <v>81</v>
      </c>
      <c r="S147" s="244" t="s">
        <v>82</v>
      </c>
      <c r="T147" s="242"/>
      <c r="U147" s="242" t="s">
        <v>119</v>
      </c>
      <c r="V147" s="242"/>
    </row>
    <row r="148" spans="1:22" x14ac:dyDescent="0.25">
      <c r="A148" s="242" t="s">
        <v>73</v>
      </c>
      <c r="B148" s="242">
        <v>10128</v>
      </c>
      <c r="C148" s="242" t="s">
        <v>74</v>
      </c>
      <c r="D148" s="242" t="s">
        <v>147</v>
      </c>
      <c r="E148" s="242" t="s">
        <v>76</v>
      </c>
      <c r="F148" s="242" t="s">
        <v>138</v>
      </c>
      <c r="G148" s="242" t="s">
        <v>78</v>
      </c>
      <c r="H148" s="242" t="s">
        <v>79</v>
      </c>
      <c r="I148" s="243">
        <v>42831</v>
      </c>
      <c r="J148" s="243">
        <v>42831</v>
      </c>
      <c r="K148" s="244">
        <v>0</v>
      </c>
      <c r="L148" s="243">
        <v>42832</v>
      </c>
      <c r="M148" s="244">
        <v>1</v>
      </c>
      <c r="N148" s="244" t="s">
        <v>80</v>
      </c>
      <c r="O148" s="244" t="s">
        <v>80</v>
      </c>
      <c r="P148" s="243">
        <v>42842</v>
      </c>
      <c r="Q148" s="244">
        <v>11</v>
      </c>
      <c r="R148" s="242" t="s">
        <v>185</v>
      </c>
      <c r="S148" s="244" t="s">
        <v>82</v>
      </c>
      <c r="T148" s="242"/>
      <c r="U148" s="242" t="s">
        <v>148</v>
      </c>
      <c r="V148" s="242"/>
    </row>
    <row r="149" spans="1:22" x14ac:dyDescent="0.25">
      <c r="A149" s="242" t="s">
        <v>73</v>
      </c>
      <c r="B149" s="242">
        <v>10129</v>
      </c>
      <c r="C149" s="242" t="s">
        <v>74</v>
      </c>
      <c r="D149" s="242" t="s">
        <v>155</v>
      </c>
      <c r="E149" s="242" t="s">
        <v>76</v>
      </c>
      <c r="F149" s="242" t="s">
        <v>98</v>
      </c>
      <c r="G149" s="242" t="s">
        <v>86</v>
      </c>
      <c r="H149" s="242" t="s">
        <v>99</v>
      </c>
      <c r="I149" s="243">
        <v>42831</v>
      </c>
      <c r="J149" s="243">
        <v>42831</v>
      </c>
      <c r="K149" s="244">
        <v>0</v>
      </c>
      <c r="L149" s="243">
        <v>42831</v>
      </c>
      <c r="M149" s="244">
        <v>0</v>
      </c>
      <c r="N149" s="244" t="s">
        <v>80</v>
      </c>
      <c r="O149" s="244" t="s">
        <v>80</v>
      </c>
      <c r="P149" s="243">
        <v>42842</v>
      </c>
      <c r="Q149" s="244">
        <v>11</v>
      </c>
      <c r="R149" s="242" t="s">
        <v>81</v>
      </c>
      <c r="S149" s="244" t="s">
        <v>82</v>
      </c>
      <c r="T149" s="242"/>
      <c r="U149" s="242" t="s">
        <v>107</v>
      </c>
      <c r="V149" s="242"/>
    </row>
    <row r="150" spans="1:22" x14ac:dyDescent="0.25">
      <c r="A150" s="242" t="s">
        <v>73</v>
      </c>
      <c r="B150" s="242">
        <v>10130</v>
      </c>
      <c r="C150" s="242" t="s">
        <v>74</v>
      </c>
      <c r="D150" s="242" t="s">
        <v>120</v>
      </c>
      <c r="E150" s="242" t="s">
        <v>76</v>
      </c>
      <c r="F150" s="242" t="s">
        <v>98</v>
      </c>
      <c r="G150" s="242" t="s">
        <v>78</v>
      </c>
      <c r="H150" s="242" t="s">
        <v>79</v>
      </c>
      <c r="I150" s="243">
        <v>42831</v>
      </c>
      <c r="J150" s="243">
        <v>42831</v>
      </c>
      <c r="K150" s="244">
        <v>0</v>
      </c>
      <c r="L150" s="243">
        <v>42831</v>
      </c>
      <c r="M150" s="244">
        <v>0</v>
      </c>
      <c r="N150" s="244" t="s">
        <v>80</v>
      </c>
      <c r="O150" s="244" t="s">
        <v>80</v>
      </c>
      <c r="P150" s="243">
        <v>42845</v>
      </c>
      <c r="Q150" s="244">
        <v>14</v>
      </c>
      <c r="R150" s="242" t="s">
        <v>129</v>
      </c>
      <c r="S150" s="244" t="s">
        <v>82</v>
      </c>
      <c r="T150" s="242"/>
      <c r="U150" s="242" t="s">
        <v>100</v>
      </c>
      <c r="V150" s="242"/>
    </row>
    <row r="151" spans="1:22" x14ac:dyDescent="0.25">
      <c r="A151" s="242" t="s">
        <v>73</v>
      </c>
      <c r="B151" s="242">
        <v>10131</v>
      </c>
      <c r="C151" s="242" t="s">
        <v>74</v>
      </c>
      <c r="D151" s="242" t="s">
        <v>120</v>
      </c>
      <c r="E151" s="242" t="s">
        <v>76</v>
      </c>
      <c r="F151" s="242" t="s">
        <v>98</v>
      </c>
      <c r="G151" s="242" t="s">
        <v>78</v>
      </c>
      <c r="H151" s="242" t="s">
        <v>79</v>
      </c>
      <c r="I151" s="243">
        <v>42831</v>
      </c>
      <c r="J151" s="243">
        <v>42831</v>
      </c>
      <c r="K151" s="244">
        <v>0</v>
      </c>
      <c r="L151" s="244" t="s">
        <v>82</v>
      </c>
      <c r="M151" s="244" t="s">
        <v>82</v>
      </c>
      <c r="N151" s="244" t="s">
        <v>80</v>
      </c>
      <c r="O151" s="244" t="s">
        <v>80</v>
      </c>
      <c r="P151" s="243">
        <v>42846</v>
      </c>
      <c r="Q151" s="244">
        <v>15</v>
      </c>
      <c r="R151" s="242" t="s">
        <v>250</v>
      </c>
      <c r="S151" s="244" t="s">
        <v>82</v>
      </c>
      <c r="T151" s="242"/>
      <c r="U151" s="242" t="s">
        <v>100</v>
      </c>
      <c r="V151" s="242"/>
    </row>
    <row r="152" spans="1:22" x14ac:dyDescent="0.25">
      <c r="A152" s="242" t="s">
        <v>73</v>
      </c>
      <c r="B152" s="242">
        <v>10132</v>
      </c>
      <c r="C152" s="242" t="s">
        <v>258</v>
      </c>
      <c r="D152" s="242"/>
      <c r="E152" s="242" t="s">
        <v>263</v>
      </c>
      <c r="F152" s="242" t="s">
        <v>128</v>
      </c>
      <c r="G152" s="242" t="s">
        <v>86</v>
      </c>
      <c r="H152" s="242" t="s">
        <v>260</v>
      </c>
      <c r="I152" s="243">
        <v>42831</v>
      </c>
      <c r="J152" s="243">
        <v>42831</v>
      </c>
      <c r="K152" s="244">
        <v>0</v>
      </c>
      <c r="L152" s="243">
        <v>42831</v>
      </c>
      <c r="M152" s="244">
        <v>0</v>
      </c>
      <c r="N152" s="243">
        <v>42867</v>
      </c>
      <c r="O152" s="244">
        <v>36</v>
      </c>
      <c r="P152" s="244" t="s">
        <v>82</v>
      </c>
      <c r="Q152" s="244" t="s">
        <v>82</v>
      </c>
      <c r="R152" s="242"/>
      <c r="S152" s="244">
        <v>24</v>
      </c>
      <c r="T152" s="242" t="s">
        <v>81</v>
      </c>
      <c r="U152" s="242" t="s">
        <v>261</v>
      </c>
      <c r="V152" s="242"/>
    </row>
    <row r="153" spans="1:22" x14ac:dyDescent="0.25">
      <c r="A153" s="242" t="s">
        <v>73</v>
      </c>
      <c r="B153" s="242">
        <v>10133</v>
      </c>
      <c r="C153" s="242" t="s">
        <v>258</v>
      </c>
      <c r="D153" s="242"/>
      <c r="E153" s="242" t="s">
        <v>259</v>
      </c>
      <c r="F153" s="242" t="s">
        <v>85</v>
      </c>
      <c r="G153" s="242" t="s">
        <v>78</v>
      </c>
      <c r="H153" s="242" t="s">
        <v>260</v>
      </c>
      <c r="I153" s="243">
        <v>42831</v>
      </c>
      <c r="J153" s="243">
        <v>42832</v>
      </c>
      <c r="K153" s="244">
        <v>1</v>
      </c>
      <c r="L153" s="243">
        <v>42832</v>
      </c>
      <c r="M153" s="244">
        <v>1</v>
      </c>
      <c r="N153" s="243">
        <v>42871</v>
      </c>
      <c r="O153" s="244">
        <v>40</v>
      </c>
      <c r="P153" s="244" t="s">
        <v>82</v>
      </c>
      <c r="Q153" s="244" t="s">
        <v>82</v>
      </c>
      <c r="R153" s="242"/>
      <c r="S153" s="244">
        <v>24</v>
      </c>
      <c r="T153" s="242" t="s">
        <v>81</v>
      </c>
      <c r="U153" s="242" t="s">
        <v>261</v>
      </c>
      <c r="V153" s="242" t="s">
        <v>288</v>
      </c>
    </row>
    <row r="154" spans="1:22" x14ac:dyDescent="0.25">
      <c r="A154" s="242" t="s">
        <v>73</v>
      </c>
      <c r="B154" s="242">
        <v>10135</v>
      </c>
      <c r="C154" s="242" t="s">
        <v>74</v>
      </c>
      <c r="D154" s="242" t="s">
        <v>118</v>
      </c>
      <c r="E154" s="242" t="s">
        <v>76</v>
      </c>
      <c r="F154" s="242" t="s">
        <v>98</v>
      </c>
      <c r="G154" s="242" t="s">
        <v>86</v>
      </c>
      <c r="H154" s="242" t="s">
        <v>79</v>
      </c>
      <c r="I154" s="243">
        <v>42832</v>
      </c>
      <c r="J154" s="243">
        <v>42835</v>
      </c>
      <c r="K154" s="244">
        <v>3</v>
      </c>
      <c r="L154" s="243">
        <v>42835</v>
      </c>
      <c r="M154" s="244">
        <v>3</v>
      </c>
      <c r="N154" s="244" t="s">
        <v>80</v>
      </c>
      <c r="O154" s="244" t="s">
        <v>80</v>
      </c>
      <c r="P154" s="243">
        <v>42838</v>
      </c>
      <c r="Q154" s="244">
        <v>6</v>
      </c>
      <c r="R154" s="242" t="s">
        <v>81</v>
      </c>
      <c r="S154" s="244" t="s">
        <v>82</v>
      </c>
      <c r="T154" s="242"/>
      <c r="U154" s="242" t="s">
        <v>119</v>
      </c>
      <c r="V154" s="242"/>
    </row>
    <row r="155" spans="1:22" x14ac:dyDescent="0.25">
      <c r="A155" s="242" t="s">
        <v>73</v>
      </c>
      <c r="B155" s="242">
        <v>10136</v>
      </c>
      <c r="C155" s="242" t="s">
        <v>74</v>
      </c>
      <c r="D155" s="242" t="s">
        <v>120</v>
      </c>
      <c r="E155" s="242" t="s">
        <v>76</v>
      </c>
      <c r="F155" s="242" t="s">
        <v>98</v>
      </c>
      <c r="G155" s="242" t="s">
        <v>78</v>
      </c>
      <c r="H155" s="242" t="s">
        <v>79</v>
      </c>
      <c r="I155" s="243">
        <v>42832</v>
      </c>
      <c r="J155" s="243">
        <v>42832</v>
      </c>
      <c r="K155" s="244">
        <v>0</v>
      </c>
      <c r="L155" s="243">
        <v>42832</v>
      </c>
      <c r="M155" s="244">
        <v>0</v>
      </c>
      <c r="N155" s="244" t="s">
        <v>80</v>
      </c>
      <c r="O155" s="244" t="s">
        <v>80</v>
      </c>
      <c r="P155" s="243">
        <v>42839</v>
      </c>
      <c r="Q155" s="244">
        <v>7</v>
      </c>
      <c r="R155" s="242" t="s">
        <v>151</v>
      </c>
      <c r="S155" s="244" t="s">
        <v>82</v>
      </c>
      <c r="T155" s="242"/>
      <c r="U155" s="242" t="s">
        <v>100</v>
      </c>
      <c r="V155" s="242"/>
    </row>
    <row r="156" spans="1:22" x14ac:dyDescent="0.25">
      <c r="A156" s="242" t="s">
        <v>73</v>
      </c>
      <c r="B156" s="247">
        <v>10137</v>
      </c>
      <c r="C156" s="242" t="s">
        <v>74</v>
      </c>
      <c r="D156" s="242" t="s">
        <v>84</v>
      </c>
      <c r="E156" s="242" t="s">
        <v>76</v>
      </c>
      <c r="F156" s="242" t="s">
        <v>85</v>
      </c>
      <c r="G156" s="242" t="s">
        <v>86</v>
      </c>
      <c r="H156" s="242" t="s">
        <v>79</v>
      </c>
      <c r="I156" s="243">
        <v>42832</v>
      </c>
      <c r="J156" s="243">
        <v>42832</v>
      </c>
      <c r="K156" s="244">
        <v>0</v>
      </c>
      <c r="L156" s="243">
        <v>42832</v>
      </c>
      <c r="M156" s="244">
        <v>0</v>
      </c>
      <c r="N156" s="244" t="s">
        <v>80</v>
      </c>
      <c r="O156" s="244" t="s">
        <v>80</v>
      </c>
      <c r="P156" s="243">
        <v>42839</v>
      </c>
      <c r="Q156" s="244">
        <v>7</v>
      </c>
      <c r="R156" s="242" t="s">
        <v>81</v>
      </c>
      <c r="S156" s="244" t="s">
        <v>82</v>
      </c>
      <c r="T156" s="242"/>
      <c r="U156" s="242" t="s">
        <v>87</v>
      </c>
      <c r="V156" s="242"/>
    </row>
    <row r="157" spans="1:22" x14ac:dyDescent="0.25">
      <c r="A157" s="242" t="s">
        <v>73</v>
      </c>
      <c r="B157" s="247">
        <v>10138</v>
      </c>
      <c r="C157" s="242" t="s">
        <v>74</v>
      </c>
      <c r="D157" s="242" t="s">
        <v>120</v>
      </c>
      <c r="E157" s="242" t="s">
        <v>76</v>
      </c>
      <c r="F157" s="242" t="s">
        <v>98</v>
      </c>
      <c r="G157" s="242" t="s">
        <v>78</v>
      </c>
      <c r="H157" s="242" t="s">
        <v>79</v>
      </c>
      <c r="I157" s="243">
        <v>42832</v>
      </c>
      <c r="J157" s="243">
        <v>42835</v>
      </c>
      <c r="K157" s="244">
        <v>3</v>
      </c>
      <c r="L157" s="243">
        <v>42835</v>
      </c>
      <c r="M157" s="244">
        <v>3</v>
      </c>
      <c r="N157" s="244" t="s">
        <v>80</v>
      </c>
      <c r="O157" s="244" t="s">
        <v>80</v>
      </c>
      <c r="P157" s="243">
        <v>42843</v>
      </c>
      <c r="Q157" s="244">
        <v>11</v>
      </c>
      <c r="R157" s="242" t="s">
        <v>129</v>
      </c>
      <c r="S157" s="244" t="s">
        <v>82</v>
      </c>
      <c r="T157" s="242"/>
      <c r="U157" s="242" t="s">
        <v>100</v>
      </c>
      <c r="V157" s="242"/>
    </row>
    <row r="158" spans="1:22" x14ac:dyDescent="0.25">
      <c r="A158" s="242" t="s">
        <v>73</v>
      </c>
      <c r="B158" s="247">
        <v>10139</v>
      </c>
      <c r="C158" s="242" t="s">
        <v>74</v>
      </c>
      <c r="D158" s="242" t="s">
        <v>97</v>
      </c>
      <c r="E158" s="242" t="s">
        <v>76</v>
      </c>
      <c r="F158" s="242" t="s">
        <v>98</v>
      </c>
      <c r="G158" s="242" t="s">
        <v>86</v>
      </c>
      <c r="H158" s="242" t="s">
        <v>79</v>
      </c>
      <c r="I158" s="243">
        <v>42832</v>
      </c>
      <c r="J158" s="243">
        <v>42832</v>
      </c>
      <c r="K158" s="244">
        <v>0</v>
      </c>
      <c r="L158" s="244" t="s">
        <v>82</v>
      </c>
      <c r="M158" s="244" t="s">
        <v>82</v>
      </c>
      <c r="N158" s="244" t="s">
        <v>80</v>
      </c>
      <c r="O158" s="244" t="s">
        <v>80</v>
      </c>
      <c r="P158" s="243">
        <v>42843</v>
      </c>
      <c r="Q158" s="244">
        <v>11</v>
      </c>
      <c r="R158" s="242" t="s">
        <v>81</v>
      </c>
      <c r="S158" s="244" t="s">
        <v>82</v>
      </c>
      <c r="T158" s="242"/>
      <c r="U158" s="242" t="s">
        <v>100</v>
      </c>
      <c r="V158" s="242"/>
    </row>
    <row r="159" spans="1:22" x14ac:dyDescent="0.25">
      <c r="A159" s="242" t="s">
        <v>73</v>
      </c>
      <c r="B159" s="247">
        <v>10140</v>
      </c>
      <c r="C159" s="242" t="s">
        <v>74</v>
      </c>
      <c r="D159" s="242" t="s">
        <v>109</v>
      </c>
      <c r="E159" s="242" t="s">
        <v>76</v>
      </c>
      <c r="F159" s="242" t="s">
        <v>98</v>
      </c>
      <c r="G159" s="242" t="s">
        <v>86</v>
      </c>
      <c r="H159" s="242" t="s">
        <v>79</v>
      </c>
      <c r="I159" s="243">
        <v>42832</v>
      </c>
      <c r="J159" s="243">
        <v>42832</v>
      </c>
      <c r="K159" s="244">
        <v>0</v>
      </c>
      <c r="L159" s="243">
        <v>42832</v>
      </c>
      <c r="M159" s="244">
        <v>0</v>
      </c>
      <c r="N159" s="244" t="s">
        <v>80</v>
      </c>
      <c r="O159" s="244" t="s">
        <v>80</v>
      </c>
      <c r="P159" s="243">
        <v>42844</v>
      </c>
      <c r="Q159" s="244">
        <v>12</v>
      </c>
      <c r="R159" s="242" t="s">
        <v>81</v>
      </c>
      <c r="S159" s="244" t="s">
        <v>82</v>
      </c>
      <c r="T159" s="242"/>
      <c r="U159" s="242" t="s">
        <v>107</v>
      </c>
      <c r="V159" s="242"/>
    </row>
    <row r="160" spans="1:22" x14ac:dyDescent="0.25">
      <c r="A160" s="242" t="s">
        <v>73</v>
      </c>
      <c r="B160" s="242">
        <v>10141</v>
      </c>
      <c r="C160" s="242" t="s">
        <v>74</v>
      </c>
      <c r="D160" s="242" t="s">
        <v>155</v>
      </c>
      <c r="E160" s="242" t="s">
        <v>76</v>
      </c>
      <c r="F160" s="242" t="s">
        <v>98</v>
      </c>
      <c r="G160" s="242" t="s">
        <v>86</v>
      </c>
      <c r="H160" s="242" t="s">
        <v>79</v>
      </c>
      <c r="I160" s="243">
        <v>42832</v>
      </c>
      <c r="J160" s="243">
        <v>42832</v>
      </c>
      <c r="K160" s="244">
        <v>0</v>
      </c>
      <c r="L160" s="243">
        <v>42832</v>
      </c>
      <c r="M160" s="244">
        <v>0</v>
      </c>
      <c r="N160" s="244" t="s">
        <v>80</v>
      </c>
      <c r="O160" s="244" t="s">
        <v>80</v>
      </c>
      <c r="P160" s="243">
        <v>42844</v>
      </c>
      <c r="Q160" s="244">
        <v>12</v>
      </c>
      <c r="R160" s="242" t="s">
        <v>81</v>
      </c>
      <c r="S160" s="244" t="s">
        <v>82</v>
      </c>
      <c r="T160" s="242"/>
      <c r="U160" s="242" t="s">
        <v>107</v>
      </c>
      <c r="V160" s="242"/>
    </row>
    <row r="161" spans="1:22" x14ac:dyDescent="0.25">
      <c r="A161" s="242" t="s">
        <v>73</v>
      </c>
      <c r="B161" s="242">
        <v>10142</v>
      </c>
      <c r="C161" s="242" t="s">
        <v>74</v>
      </c>
      <c r="D161" s="242" t="s">
        <v>109</v>
      </c>
      <c r="E161" s="242" t="s">
        <v>76</v>
      </c>
      <c r="F161" s="242" t="s">
        <v>98</v>
      </c>
      <c r="G161" s="242" t="s">
        <v>86</v>
      </c>
      <c r="H161" s="242" t="s">
        <v>79</v>
      </c>
      <c r="I161" s="243">
        <v>42832</v>
      </c>
      <c r="J161" s="243">
        <v>42832</v>
      </c>
      <c r="K161" s="244">
        <v>0</v>
      </c>
      <c r="L161" s="243">
        <v>42832</v>
      </c>
      <c r="M161" s="244">
        <v>0</v>
      </c>
      <c r="N161" s="244" t="s">
        <v>80</v>
      </c>
      <c r="O161" s="244" t="s">
        <v>80</v>
      </c>
      <c r="P161" s="243">
        <v>42844</v>
      </c>
      <c r="Q161" s="244">
        <v>12</v>
      </c>
      <c r="R161" s="242" t="s">
        <v>81</v>
      </c>
      <c r="S161" s="244" t="s">
        <v>82</v>
      </c>
      <c r="T161" s="242"/>
      <c r="U161" s="242" t="s">
        <v>107</v>
      </c>
      <c r="V161" s="242"/>
    </row>
    <row r="162" spans="1:22" x14ac:dyDescent="0.25">
      <c r="A162" s="242" t="s">
        <v>73</v>
      </c>
      <c r="B162" s="242">
        <v>10143</v>
      </c>
      <c r="C162" s="242" t="s">
        <v>74</v>
      </c>
      <c r="D162" s="242" t="s">
        <v>94</v>
      </c>
      <c r="E162" s="242" t="s">
        <v>76</v>
      </c>
      <c r="F162" s="242" t="s">
        <v>95</v>
      </c>
      <c r="G162" s="242" t="s">
        <v>86</v>
      </c>
      <c r="H162" s="242" t="s">
        <v>79</v>
      </c>
      <c r="I162" s="243">
        <v>42832</v>
      </c>
      <c r="J162" s="243">
        <v>42832</v>
      </c>
      <c r="K162" s="244">
        <v>0</v>
      </c>
      <c r="L162" s="243">
        <v>42832</v>
      </c>
      <c r="M162" s="244">
        <v>0</v>
      </c>
      <c r="N162" s="244" t="s">
        <v>80</v>
      </c>
      <c r="O162" s="244" t="s">
        <v>80</v>
      </c>
      <c r="P162" s="243">
        <v>42845</v>
      </c>
      <c r="Q162" s="244">
        <v>13</v>
      </c>
      <c r="R162" s="242" t="s">
        <v>81</v>
      </c>
      <c r="S162" s="244" t="s">
        <v>82</v>
      </c>
      <c r="T162" s="242"/>
      <c r="U162" s="242" t="s">
        <v>96</v>
      </c>
      <c r="V162" s="242"/>
    </row>
    <row r="163" spans="1:22" x14ac:dyDescent="0.25">
      <c r="A163" s="242" t="s">
        <v>73</v>
      </c>
      <c r="B163" s="242">
        <v>10144</v>
      </c>
      <c r="C163" s="242" t="s">
        <v>74</v>
      </c>
      <c r="D163" s="242" t="s">
        <v>145</v>
      </c>
      <c r="E163" s="242" t="s">
        <v>76</v>
      </c>
      <c r="F163" s="242" t="s">
        <v>128</v>
      </c>
      <c r="G163" s="242" t="s">
        <v>86</v>
      </c>
      <c r="H163" s="242" t="s">
        <v>121</v>
      </c>
      <c r="I163" s="243">
        <v>42832</v>
      </c>
      <c r="J163" s="243">
        <v>42839</v>
      </c>
      <c r="K163" s="244">
        <v>7</v>
      </c>
      <c r="L163" s="243">
        <v>42839</v>
      </c>
      <c r="M163" s="244">
        <v>7</v>
      </c>
      <c r="N163" s="244" t="s">
        <v>80</v>
      </c>
      <c r="O163" s="244" t="s">
        <v>80</v>
      </c>
      <c r="P163" s="243">
        <v>42846</v>
      </c>
      <c r="Q163" s="244">
        <v>14</v>
      </c>
      <c r="R163" s="242" t="s">
        <v>178</v>
      </c>
      <c r="S163" s="244" t="s">
        <v>82</v>
      </c>
      <c r="T163" s="242"/>
      <c r="U163" s="242" t="s">
        <v>130</v>
      </c>
      <c r="V163" s="242"/>
    </row>
    <row r="164" spans="1:22" x14ac:dyDescent="0.25">
      <c r="A164" s="242" t="s">
        <v>73</v>
      </c>
      <c r="B164" s="242">
        <v>10145</v>
      </c>
      <c r="C164" s="242" t="s">
        <v>258</v>
      </c>
      <c r="D164" s="242"/>
      <c r="E164" s="242" t="s">
        <v>263</v>
      </c>
      <c r="F164" s="242" t="s">
        <v>77</v>
      </c>
      <c r="G164" s="242" t="s">
        <v>86</v>
      </c>
      <c r="H164" s="242" t="s">
        <v>271</v>
      </c>
      <c r="I164" s="243">
        <v>42832</v>
      </c>
      <c r="J164" s="243">
        <v>42832</v>
      </c>
      <c r="K164" s="244">
        <v>0</v>
      </c>
      <c r="L164" s="243">
        <v>42832</v>
      </c>
      <c r="M164" s="244">
        <v>0</v>
      </c>
      <c r="N164" s="244"/>
      <c r="O164" s="244"/>
      <c r="P164" s="243">
        <v>42853</v>
      </c>
      <c r="Q164" s="244">
        <v>21</v>
      </c>
      <c r="R164" s="242" t="s">
        <v>81</v>
      </c>
      <c r="S164" s="244" t="s">
        <v>82</v>
      </c>
      <c r="T164" s="242"/>
      <c r="U164" s="242">
        <v>0</v>
      </c>
      <c r="V164" s="242"/>
    </row>
    <row r="165" spans="1:22" x14ac:dyDescent="0.25">
      <c r="A165" s="242" t="s">
        <v>73</v>
      </c>
      <c r="B165" s="242">
        <v>10146</v>
      </c>
      <c r="C165" s="242" t="s">
        <v>74</v>
      </c>
      <c r="D165" s="242" t="s">
        <v>97</v>
      </c>
      <c r="E165" s="242" t="s">
        <v>76</v>
      </c>
      <c r="F165" s="242" t="s">
        <v>98</v>
      </c>
      <c r="G165" s="242" t="s">
        <v>86</v>
      </c>
      <c r="H165" s="242" t="s">
        <v>79</v>
      </c>
      <c r="I165" s="243">
        <v>42833</v>
      </c>
      <c r="J165" s="243">
        <v>42833</v>
      </c>
      <c r="K165" s="244">
        <v>0</v>
      </c>
      <c r="L165" s="244" t="s">
        <v>82</v>
      </c>
      <c r="M165" s="244" t="s">
        <v>82</v>
      </c>
      <c r="N165" s="244" t="s">
        <v>80</v>
      </c>
      <c r="O165" s="244" t="s">
        <v>80</v>
      </c>
      <c r="P165" s="243">
        <v>42839</v>
      </c>
      <c r="Q165" s="244">
        <v>6</v>
      </c>
      <c r="R165" s="242" t="s">
        <v>81</v>
      </c>
      <c r="S165" s="244" t="s">
        <v>82</v>
      </c>
      <c r="T165" s="242"/>
      <c r="U165" s="242" t="s">
        <v>100</v>
      </c>
      <c r="V165" s="242"/>
    </row>
    <row r="166" spans="1:22" x14ac:dyDescent="0.25">
      <c r="A166" s="242" t="s">
        <v>73</v>
      </c>
      <c r="B166" s="242">
        <v>10147</v>
      </c>
      <c r="C166" s="242" t="s">
        <v>74</v>
      </c>
      <c r="D166" s="242" t="s">
        <v>84</v>
      </c>
      <c r="E166" s="242" t="s">
        <v>76</v>
      </c>
      <c r="F166" s="242" t="s">
        <v>85</v>
      </c>
      <c r="G166" s="242" t="s">
        <v>86</v>
      </c>
      <c r="H166" s="242" t="s">
        <v>99</v>
      </c>
      <c r="I166" s="243">
        <v>42835</v>
      </c>
      <c r="J166" s="243">
        <v>42836</v>
      </c>
      <c r="K166" s="244">
        <v>1</v>
      </c>
      <c r="L166" s="243">
        <v>42836</v>
      </c>
      <c r="M166" s="244">
        <v>1</v>
      </c>
      <c r="N166" s="244" t="s">
        <v>80</v>
      </c>
      <c r="O166" s="244" t="s">
        <v>80</v>
      </c>
      <c r="P166" s="243">
        <v>42837</v>
      </c>
      <c r="Q166" s="244">
        <v>2</v>
      </c>
      <c r="R166" s="242" t="s">
        <v>81</v>
      </c>
      <c r="S166" s="244" t="s">
        <v>82</v>
      </c>
      <c r="T166" s="242"/>
      <c r="U166" s="242" t="s">
        <v>87</v>
      </c>
      <c r="V166" s="242"/>
    </row>
    <row r="167" spans="1:22" x14ac:dyDescent="0.25">
      <c r="A167" s="242" t="s">
        <v>73</v>
      </c>
      <c r="B167" s="242">
        <v>10148</v>
      </c>
      <c r="C167" s="242" t="s">
        <v>74</v>
      </c>
      <c r="D167" s="242" t="s">
        <v>97</v>
      </c>
      <c r="E167" s="242" t="s">
        <v>76</v>
      </c>
      <c r="F167" s="242" t="s">
        <v>98</v>
      </c>
      <c r="G167" s="242" t="s">
        <v>86</v>
      </c>
      <c r="H167" s="242" t="s">
        <v>79</v>
      </c>
      <c r="I167" s="243">
        <v>42835</v>
      </c>
      <c r="J167" s="243">
        <v>42835</v>
      </c>
      <c r="K167" s="244">
        <v>0</v>
      </c>
      <c r="L167" s="243">
        <v>42836</v>
      </c>
      <c r="M167" s="244">
        <v>1</v>
      </c>
      <c r="N167" s="244" t="s">
        <v>80</v>
      </c>
      <c r="O167" s="244" t="s">
        <v>80</v>
      </c>
      <c r="P167" s="243">
        <v>42837</v>
      </c>
      <c r="Q167" s="244">
        <v>2</v>
      </c>
      <c r="R167" s="242" t="s">
        <v>81</v>
      </c>
      <c r="S167" s="244" t="s">
        <v>82</v>
      </c>
      <c r="T167" s="242"/>
      <c r="U167" s="242" t="s">
        <v>100</v>
      </c>
      <c r="V167" s="242"/>
    </row>
    <row r="168" spans="1:22" x14ac:dyDescent="0.25">
      <c r="A168" s="242" t="s">
        <v>73</v>
      </c>
      <c r="B168" s="242">
        <v>10149</v>
      </c>
      <c r="C168" s="242" t="s">
        <v>74</v>
      </c>
      <c r="D168" s="242" t="s">
        <v>97</v>
      </c>
      <c r="E168" s="242" t="s">
        <v>76</v>
      </c>
      <c r="F168" s="242" t="s">
        <v>98</v>
      </c>
      <c r="G168" s="242" t="s">
        <v>86</v>
      </c>
      <c r="H168" s="242" t="s">
        <v>79</v>
      </c>
      <c r="I168" s="243">
        <v>42835</v>
      </c>
      <c r="J168" s="243">
        <v>42835</v>
      </c>
      <c r="K168" s="244">
        <v>0</v>
      </c>
      <c r="L168" s="243">
        <v>42836</v>
      </c>
      <c r="M168" s="244">
        <v>1</v>
      </c>
      <c r="N168" s="244" t="s">
        <v>80</v>
      </c>
      <c r="O168" s="244" t="s">
        <v>80</v>
      </c>
      <c r="P168" s="243">
        <v>42838</v>
      </c>
      <c r="Q168" s="244">
        <v>3</v>
      </c>
      <c r="R168" s="242" t="s">
        <v>81</v>
      </c>
      <c r="S168" s="244" t="s">
        <v>82</v>
      </c>
      <c r="T168" s="242"/>
      <c r="U168" s="242" t="s">
        <v>100</v>
      </c>
      <c r="V168" s="242"/>
    </row>
    <row r="169" spans="1:22" x14ac:dyDescent="0.25">
      <c r="A169" s="242" t="s">
        <v>73</v>
      </c>
      <c r="B169" s="242">
        <v>10150</v>
      </c>
      <c r="C169" s="242" t="s">
        <v>74</v>
      </c>
      <c r="D169" s="242" t="s">
        <v>152</v>
      </c>
      <c r="E169" s="242" t="s">
        <v>76</v>
      </c>
      <c r="F169" s="242" t="s">
        <v>132</v>
      </c>
      <c r="G169" s="242" t="s">
        <v>78</v>
      </c>
      <c r="H169" s="242" t="s">
        <v>79</v>
      </c>
      <c r="I169" s="243">
        <v>42835</v>
      </c>
      <c r="J169" s="243">
        <v>42836</v>
      </c>
      <c r="K169" s="244">
        <v>1</v>
      </c>
      <c r="L169" s="243">
        <v>42836</v>
      </c>
      <c r="M169" s="244">
        <v>1</v>
      </c>
      <c r="N169" s="244" t="s">
        <v>80</v>
      </c>
      <c r="O169" s="244" t="s">
        <v>80</v>
      </c>
      <c r="P169" s="243">
        <v>42838</v>
      </c>
      <c r="Q169" s="244">
        <v>3</v>
      </c>
      <c r="R169" s="242" t="s">
        <v>81</v>
      </c>
      <c r="S169" s="244" t="s">
        <v>82</v>
      </c>
      <c r="T169" s="242"/>
      <c r="U169" s="242" t="s">
        <v>133</v>
      </c>
      <c r="V169" s="242"/>
    </row>
    <row r="170" spans="1:22" x14ac:dyDescent="0.25">
      <c r="A170" s="242" t="s">
        <v>73</v>
      </c>
      <c r="B170" s="242">
        <v>10151</v>
      </c>
      <c r="C170" s="242" t="s">
        <v>74</v>
      </c>
      <c r="D170" s="242" t="s">
        <v>144</v>
      </c>
      <c r="E170" s="242" t="s">
        <v>76</v>
      </c>
      <c r="F170" s="242" t="s">
        <v>77</v>
      </c>
      <c r="G170" s="242" t="s">
        <v>86</v>
      </c>
      <c r="H170" s="242" t="s">
        <v>79</v>
      </c>
      <c r="I170" s="243">
        <v>42835</v>
      </c>
      <c r="J170" s="243">
        <v>42836</v>
      </c>
      <c r="K170" s="244">
        <v>1</v>
      </c>
      <c r="L170" s="243">
        <v>42836</v>
      </c>
      <c r="M170" s="244">
        <v>1</v>
      </c>
      <c r="N170" s="244" t="s">
        <v>80</v>
      </c>
      <c r="O170" s="244" t="s">
        <v>80</v>
      </c>
      <c r="P170" s="243">
        <v>42838</v>
      </c>
      <c r="Q170" s="244">
        <v>3</v>
      </c>
      <c r="R170" s="242" t="s">
        <v>81</v>
      </c>
      <c r="S170" s="244" t="s">
        <v>82</v>
      </c>
      <c r="T170" s="242"/>
      <c r="U170" s="242" t="s">
        <v>89</v>
      </c>
      <c r="V170" s="242"/>
    </row>
    <row r="171" spans="1:22" x14ac:dyDescent="0.25">
      <c r="A171" s="242" t="s">
        <v>73</v>
      </c>
      <c r="B171" s="242">
        <v>10152</v>
      </c>
      <c r="C171" s="242" t="s">
        <v>74</v>
      </c>
      <c r="D171" s="242" t="s">
        <v>157</v>
      </c>
      <c r="E171" s="242" t="s">
        <v>76</v>
      </c>
      <c r="F171" s="242" t="s">
        <v>102</v>
      </c>
      <c r="G171" s="242" t="s">
        <v>78</v>
      </c>
      <c r="H171" s="242" t="s">
        <v>79</v>
      </c>
      <c r="I171" s="243">
        <v>42835</v>
      </c>
      <c r="J171" s="243">
        <v>42836</v>
      </c>
      <c r="K171" s="244">
        <v>1</v>
      </c>
      <c r="L171" s="243">
        <v>42836</v>
      </c>
      <c r="M171" s="244">
        <v>1</v>
      </c>
      <c r="N171" s="244" t="s">
        <v>80</v>
      </c>
      <c r="O171" s="244" t="s">
        <v>80</v>
      </c>
      <c r="P171" s="243">
        <v>42842</v>
      </c>
      <c r="Q171" s="244">
        <v>7</v>
      </c>
      <c r="R171" s="242" t="s">
        <v>81</v>
      </c>
      <c r="S171" s="244" t="s">
        <v>82</v>
      </c>
      <c r="T171" s="242"/>
      <c r="U171" s="242" t="s">
        <v>104</v>
      </c>
      <c r="V171" s="242"/>
    </row>
    <row r="172" spans="1:22" x14ac:dyDescent="0.25">
      <c r="A172" s="242" t="s">
        <v>73</v>
      </c>
      <c r="B172" s="242">
        <v>10153</v>
      </c>
      <c r="C172" s="242" t="s">
        <v>74</v>
      </c>
      <c r="D172" s="242" t="s">
        <v>97</v>
      </c>
      <c r="E172" s="242" t="s">
        <v>76</v>
      </c>
      <c r="F172" s="242" t="s">
        <v>98</v>
      </c>
      <c r="G172" s="242" t="s">
        <v>78</v>
      </c>
      <c r="H172" s="242" t="s">
        <v>99</v>
      </c>
      <c r="I172" s="243">
        <v>42835</v>
      </c>
      <c r="J172" s="243">
        <v>42835</v>
      </c>
      <c r="K172" s="244">
        <v>0</v>
      </c>
      <c r="L172" s="244" t="s">
        <v>82</v>
      </c>
      <c r="M172" s="244" t="s">
        <v>82</v>
      </c>
      <c r="N172" s="244" t="s">
        <v>80</v>
      </c>
      <c r="O172" s="244" t="s">
        <v>80</v>
      </c>
      <c r="P172" s="243">
        <v>42843</v>
      </c>
      <c r="Q172" s="244">
        <v>8</v>
      </c>
      <c r="R172" s="242" t="s">
        <v>81</v>
      </c>
      <c r="S172" s="244" t="s">
        <v>82</v>
      </c>
      <c r="T172" s="242"/>
      <c r="U172" s="242" t="s">
        <v>100</v>
      </c>
      <c r="V172" s="242"/>
    </row>
    <row r="173" spans="1:22" x14ac:dyDescent="0.25">
      <c r="A173" s="242" t="s">
        <v>73</v>
      </c>
      <c r="B173" s="242">
        <v>10154</v>
      </c>
      <c r="C173" s="242" t="s">
        <v>74</v>
      </c>
      <c r="D173" s="242" t="s">
        <v>158</v>
      </c>
      <c r="E173" s="242" t="s">
        <v>76</v>
      </c>
      <c r="F173" s="242" t="s">
        <v>95</v>
      </c>
      <c r="G173" s="242" t="s">
        <v>86</v>
      </c>
      <c r="H173" s="242" t="s">
        <v>79</v>
      </c>
      <c r="I173" s="243">
        <v>42835</v>
      </c>
      <c r="J173" s="243">
        <v>42835</v>
      </c>
      <c r="K173" s="244">
        <v>0</v>
      </c>
      <c r="L173" s="243">
        <v>42835</v>
      </c>
      <c r="M173" s="244">
        <v>0</v>
      </c>
      <c r="N173" s="244" t="s">
        <v>80</v>
      </c>
      <c r="O173" s="244" t="s">
        <v>80</v>
      </c>
      <c r="P173" s="243">
        <v>42843</v>
      </c>
      <c r="Q173" s="244">
        <v>8</v>
      </c>
      <c r="R173" s="242" t="s">
        <v>81</v>
      </c>
      <c r="S173" s="244" t="s">
        <v>82</v>
      </c>
      <c r="T173" s="242"/>
      <c r="U173" s="242" t="s">
        <v>96</v>
      </c>
      <c r="V173" s="242"/>
    </row>
    <row r="174" spans="1:22" x14ac:dyDescent="0.25">
      <c r="A174" s="242" t="s">
        <v>73</v>
      </c>
      <c r="B174" s="242">
        <v>10155</v>
      </c>
      <c r="C174" s="242" t="s">
        <v>74</v>
      </c>
      <c r="D174" s="242" t="s">
        <v>137</v>
      </c>
      <c r="E174" s="242" t="s">
        <v>76</v>
      </c>
      <c r="F174" s="242" t="s">
        <v>138</v>
      </c>
      <c r="G174" s="242" t="s">
        <v>86</v>
      </c>
      <c r="H174" s="242" t="s">
        <v>79</v>
      </c>
      <c r="I174" s="243">
        <v>42835</v>
      </c>
      <c r="J174" s="243">
        <v>42836</v>
      </c>
      <c r="K174" s="244">
        <v>1</v>
      </c>
      <c r="L174" s="243">
        <v>42836</v>
      </c>
      <c r="M174" s="244">
        <v>1</v>
      </c>
      <c r="N174" s="244" t="s">
        <v>80</v>
      </c>
      <c r="O174" s="244" t="s">
        <v>80</v>
      </c>
      <c r="P174" s="243">
        <v>42843</v>
      </c>
      <c r="Q174" s="244">
        <v>8</v>
      </c>
      <c r="R174" s="242" t="s">
        <v>81</v>
      </c>
      <c r="S174" s="244" t="s">
        <v>82</v>
      </c>
      <c r="T174" s="242"/>
      <c r="U174" s="242" t="s">
        <v>139</v>
      </c>
      <c r="V174" s="242"/>
    </row>
    <row r="175" spans="1:22" x14ac:dyDescent="0.25">
      <c r="A175" s="242" t="s">
        <v>73</v>
      </c>
      <c r="B175" s="242">
        <v>10156</v>
      </c>
      <c r="C175" s="242" t="s">
        <v>74</v>
      </c>
      <c r="D175" s="242" t="s">
        <v>97</v>
      </c>
      <c r="E175" s="242" t="s">
        <v>76</v>
      </c>
      <c r="F175" s="242" t="s">
        <v>98</v>
      </c>
      <c r="G175" s="242" t="s">
        <v>86</v>
      </c>
      <c r="H175" s="242" t="s">
        <v>79</v>
      </c>
      <c r="I175" s="243">
        <v>42835</v>
      </c>
      <c r="J175" s="243">
        <v>42835</v>
      </c>
      <c r="K175" s="244">
        <v>0</v>
      </c>
      <c r="L175" s="243">
        <v>42836</v>
      </c>
      <c r="M175" s="244">
        <v>1</v>
      </c>
      <c r="N175" s="244" t="s">
        <v>80</v>
      </c>
      <c r="O175" s="244" t="s">
        <v>80</v>
      </c>
      <c r="P175" s="243">
        <v>42843</v>
      </c>
      <c r="Q175" s="244">
        <v>8</v>
      </c>
      <c r="R175" s="242" t="s">
        <v>81</v>
      </c>
      <c r="S175" s="244" t="s">
        <v>82</v>
      </c>
      <c r="T175" s="242"/>
      <c r="U175" s="242" t="s">
        <v>100</v>
      </c>
      <c r="V175" s="242"/>
    </row>
    <row r="176" spans="1:22" x14ac:dyDescent="0.25">
      <c r="A176" s="242" t="s">
        <v>73</v>
      </c>
      <c r="B176" s="242">
        <v>10157</v>
      </c>
      <c r="C176" s="242" t="s">
        <v>74</v>
      </c>
      <c r="D176" s="242" t="s">
        <v>101</v>
      </c>
      <c r="E176" s="242" t="s">
        <v>76</v>
      </c>
      <c r="F176" s="242" t="s">
        <v>102</v>
      </c>
      <c r="G176" s="242" t="s">
        <v>86</v>
      </c>
      <c r="H176" s="242" t="s">
        <v>79</v>
      </c>
      <c r="I176" s="243">
        <v>42835</v>
      </c>
      <c r="J176" s="243">
        <v>42835</v>
      </c>
      <c r="K176" s="244">
        <v>0</v>
      </c>
      <c r="L176" s="243">
        <v>42835</v>
      </c>
      <c r="M176" s="244">
        <v>0</v>
      </c>
      <c r="N176" s="244" t="s">
        <v>80</v>
      </c>
      <c r="O176" s="244" t="s">
        <v>80</v>
      </c>
      <c r="P176" s="243">
        <v>42844</v>
      </c>
      <c r="Q176" s="244">
        <v>9</v>
      </c>
      <c r="R176" s="242" t="s">
        <v>81</v>
      </c>
      <c r="S176" s="244" t="s">
        <v>82</v>
      </c>
      <c r="T176" s="242"/>
      <c r="U176" s="242" t="s">
        <v>104</v>
      </c>
      <c r="V176" s="242"/>
    </row>
    <row r="177" spans="1:22" x14ac:dyDescent="0.25">
      <c r="A177" s="242" t="s">
        <v>73</v>
      </c>
      <c r="B177" s="242">
        <v>10158</v>
      </c>
      <c r="C177" s="242" t="s">
        <v>74</v>
      </c>
      <c r="D177" s="242" t="s">
        <v>97</v>
      </c>
      <c r="E177" s="242" t="s">
        <v>76</v>
      </c>
      <c r="F177" s="242" t="s">
        <v>98</v>
      </c>
      <c r="G177" s="242" t="s">
        <v>86</v>
      </c>
      <c r="H177" s="242" t="s">
        <v>79</v>
      </c>
      <c r="I177" s="243">
        <v>42835</v>
      </c>
      <c r="J177" s="243">
        <v>42835</v>
      </c>
      <c r="K177" s="244">
        <v>0</v>
      </c>
      <c r="L177" s="243">
        <v>42836</v>
      </c>
      <c r="M177" s="244">
        <v>1</v>
      </c>
      <c r="N177" s="244" t="s">
        <v>80</v>
      </c>
      <c r="O177" s="244" t="s">
        <v>80</v>
      </c>
      <c r="P177" s="243">
        <v>42845</v>
      </c>
      <c r="Q177" s="244">
        <v>10</v>
      </c>
      <c r="R177" s="242" t="s">
        <v>151</v>
      </c>
      <c r="S177" s="244" t="s">
        <v>82</v>
      </c>
      <c r="T177" s="242"/>
      <c r="U177" s="242" t="s">
        <v>100</v>
      </c>
      <c r="V177" s="242"/>
    </row>
    <row r="178" spans="1:22" x14ac:dyDescent="0.25">
      <c r="A178" s="242" t="s">
        <v>73</v>
      </c>
      <c r="B178" s="247">
        <v>10159</v>
      </c>
      <c r="C178" s="242" t="s">
        <v>74</v>
      </c>
      <c r="D178" s="242" t="s">
        <v>160</v>
      </c>
      <c r="E178" s="242" t="s">
        <v>76</v>
      </c>
      <c r="F178" s="242" t="s">
        <v>98</v>
      </c>
      <c r="G178" s="242" t="s">
        <v>86</v>
      </c>
      <c r="H178" s="242" t="s">
        <v>79</v>
      </c>
      <c r="I178" s="243">
        <v>42835</v>
      </c>
      <c r="J178" s="243">
        <v>42835</v>
      </c>
      <c r="K178" s="244">
        <v>0</v>
      </c>
      <c r="L178" s="243">
        <v>42838</v>
      </c>
      <c r="M178" s="244">
        <v>3</v>
      </c>
      <c r="N178" s="244" t="s">
        <v>80</v>
      </c>
      <c r="O178" s="244" t="s">
        <v>80</v>
      </c>
      <c r="P178" s="243">
        <v>42845</v>
      </c>
      <c r="Q178" s="244">
        <v>10</v>
      </c>
      <c r="R178" s="242" t="s">
        <v>81</v>
      </c>
      <c r="S178" s="244" t="s">
        <v>82</v>
      </c>
      <c r="T178" s="242"/>
      <c r="U178" s="242" t="s">
        <v>107</v>
      </c>
      <c r="V178" s="242"/>
    </row>
    <row r="179" spans="1:22" x14ac:dyDescent="0.25">
      <c r="A179" s="242" t="s">
        <v>73</v>
      </c>
      <c r="B179" s="242">
        <v>10160</v>
      </c>
      <c r="C179" s="242" t="s">
        <v>74</v>
      </c>
      <c r="D179" s="242" t="s">
        <v>97</v>
      </c>
      <c r="E179" s="242" t="s">
        <v>76</v>
      </c>
      <c r="F179" s="242" t="s">
        <v>98</v>
      </c>
      <c r="G179" s="242" t="s">
        <v>86</v>
      </c>
      <c r="H179" s="242" t="s">
        <v>79</v>
      </c>
      <c r="I179" s="243">
        <v>42835</v>
      </c>
      <c r="J179" s="243">
        <v>42835</v>
      </c>
      <c r="K179" s="244">
        <v>0</v>
      </c>
      <c r="L179" s="243">
        <v>42836</v>
      </c>
      <c r="M179" s="244">
        <v>1</v>
      </c>
      <c r="N179" s="244" t="s">
        <v>80</v>
      </c>
      <c r="O179" s="244" t="s">
        <v>80</v>
      </c>
      <c r="P179" s="243">
        <v>42845</v>
      </c>
      <c r="Q179" s="244">
        <v>10</v>
      </c>
      <c r="R179" s="242" t="s">
        <v>81</v>
      </c>
      <c r="S179" s="244" t="s">
        <v>82</v>
      </c>
      <c r="T179" s="242"/>
      <c r="U179" s="242" t="s">
        <v>100</v>
      </c>
      <c r="V179" s="242"/>
    </row>
    <row r="180" spans="1:22" x14ac:dyDescent="0.25">
      <c r="A180" s="242" t="s">
        <v>73</v>
      </c>
      <c r="B180" s="242">
        <v>10161</v>
      </c>
      <c r="C180" s="242" t="s">
        <v>74</v>
      </c>
      <c r="D180" s="242" t="s">
        <v>97</v>
      </c>
      <c r="E180" s="242" t="s">
        <v>76</v>
      </c>
      <c r="F180" s="242" t="s">
        <v>98</v>
      </c>
      <c r="G180" s="242" t="s">
        <v>86</v>
      </c>
      <c r="H180" s="242" t="s">
        <v>79</v>
      </c>
      <c r="I180" s="243">
        <v>42835</v>
      </c>
      <c r="J180" s="243">
        <v>42835</v>
      </c>
      <c r="K180" s="244">
        <v>0</v>
      </c>
      <c r="L180" s="244" t="s">
        <v>82</v>
      </c>
      <c r="M180" s="244" t="s">
        <v>82</v>
      </c>
      <c r="N180" s="244" t="s">
        <v>80</v>
      </c>
      <c r="O180" s="244" t="s">
        <v>80</v>
      </c>
      <c r="P180" s="243">
        <v>42846</v>
      </c>
      <c r="Q180" s="244">
        <v>11</v>
      </c>
      <c r="R180" s="242" t="s">
        <v>251</v>
      </c>
      <c r="S180" s="244" t="s">
        <v>82</v>
      </c>
      <c r="T180" s="242"/>
      <c r="U180" s="242" t="s">
        <v>100</v>
      </c>
      <c r="V180" s="242"/>
    </row>
    <row r="181" spans="1:22" x14ac:dyDescent="0.25">
      <c r="A181" s="242" t="s">
        <v>73</v>
      </c>
      <c r="B181" s="242">
        <v>10162</v>
      </c>
      <c r="C181" s="242" t="s">
        <v>74</v>
      </c>
      <c r="D181" s="242" t="s">
        <v>147</v>
      </c>
      <c r="E181" s="242" t="s">
        <v>76</v>
      </c>
      <c r="F181" s="242" t="s">
        <v>138</v>
      </c>
      <c r="G181" s="242" t="s">
        <v>78</v>
      </c>
      <c r="H181" s="242" t="s">
        <v>79</v>
      </c>
      <c r="I181" s="243">
        <v>42835</v>
      </c>
      <c r="J181" s="243">
        <v>42835</v>
      </c>
      <c r="K181" s="244">
        <v>0</v>
      </c>
      <c r="L181" s="243">
        <v>42838</v>
      </c>
      <c r="M181" s="244">
        <v>3</v>
      </c>
      <c r="N181" s="244" t="s">
        <v>80</v>
      </c>
      <c r="O181" s="244" t="s">
        <v>80</v>
      </c>
      <c r="P181" s="243">
        <v>42846</v>
      </c>
      <c r="Q181" s="244">
        <v>11</v>
      </c>
      <c r="R181" s="242" t="s">
        <v>81</v>
      </c>
      <c r="S181" s="244" t="s">
        <v>82</v>
      </c>
      <c r="T181" s="242"/>
      <c r="U181" s="242" t="s">
        <v>148</v>
      </c>
      <c r="V181" s="242"/>
    </row>
    <row r="182" spans="1:22" x14ac:dyDescent="0.25">
      <c r="A182" s="242" t="s">
        <v>73</v>
      </c>
      <c r="B182" s="242">
        <v>10163</v>
      </c>
      <c r="C182" s="242" t="s">
        <v>74</v>
      </c>
      <c r="D182" s="242" t="s">
        <v>120</v>
      </c>
      <c r="E182" s="242" t="s">
        <v>76</v>
      </c>
      <c r="F182" s="242" t="s">
        <v>98</v>
      </c>
      <c r="G182" s="242" t="s">
        <v>78</v>
      </c>
      <c r="H182" s="242" t="s">
        <v>79</v>
      </c>
      <c r="I182" s="243">
        <v>42835</v>
      </c>
      <c r="J182" s="243">
        <v>42835</v>
      </c>
      <c r="K182" s="244">
        <v>0</v>
      </c>
      <c r="L182" s="243">
        <v>42835</v>
      </c>
      <c r="M182" s="244">
        <v>0</v>
      </c>
      <c r="N182" s="244" t="s">
        <v>80</v>
      </c>
      <c r="O182" s="244" t="s">
        <v>80</v>
      </c>
      <c r="P182" s="243">
        <v>42846</v>
      </c>
      <c r="Q182" s="244">
        <v>11</v>
      </c>
      <c r="R182" s="242" t="s">
        <v>81</v>
      </c>
      <c r="S182" s="244" t="s">
        <v>82</v>
      </c>
      <c r="T182" s="242"/>
      <c r="U182" s="242" t="s">
        <v>100</v>
      </c>
      <c r="V182" s="242"/>
    </row>
    <row r="183" spans="1:22" x14ac:dyDescent="0.25">
      <c r="A183" s="242" t="s">
        <v>73</v>
      </c>
      <c r="B183" s="242">
        <v>10164</v>
      </c>
      <c r="C183" s="242" t="s">
        <v>74</v>
      </c>
      <c r="D183" s="242" t="s">
        <v>101</v>
      </c>
      <c r="E183" s="242" t="s">
        <v>76</v>
      </c>
      <c r="F183" s="242" t="s">
        <v>102</v>
      </c>
      <c r="G183" s="242" t="s">
        <v>86</v>
      </c>
      <c r="H183" s="242" t="s">
        <v>79</v>
      </c>
      <c r="I183" s="243">
        <v>42835</v>
      </c>
      <c r="J183" s="243">
        <v>42836</v>
      </c>
      <c r="K183" s="244">
        <v>1</v>
      </c>
      <c r="L183" s="243">
        <v>42836</v>
      </c>
      <c r="M183" s="244">
        <v>1</v>
      </c>
      <c r="N183" s="244" t="s">
        <v>80</v>
      </c>
      <c r="O183" s="244" t="s">
        <v>80</v>
      </c>
      <c r="P183" s="243">
        <v>42849</v>
      </c>
      <c r="Q183" s="244">
        <v>14</v>
      </c>
      <c r="R183" s="242" t="s">
        <v>81</v>
      </c>
      <c r="S183" s="244" t="s">
        <v>82</v>
      </c>
      <c r="T183" s="242"/>
      <c r="U183" s="242" t="s">
        <v>104</v>
      </c>
      <c r="V183" s="242"/>
    </row>
    <row r="184" spans="1:22" x14ac:dyDescent="0.25">
      <c r="A184" s="242" t="s">
        <v>73</v>
      </c>
      <c r="B184" s="242">
        <v>10165</v>
      </c>
      <c r="C184" s="242" t="s">
        <v>74</v>
      </c>
      <c r="D184" s="242" t="s">
        <v>120</v>
      </c>
      <c r="E184" s="242" t="s">
        <v>76</v>
      </c>
      <c r="F184" s="242" t="s">
        <v>98</v>
      </c>
      <c r="G184" s="242" t="s">
        <v>78</v>
      </c>
      <c r="H184" s="242" t="s">
        <v>99</v>
      </c>
      <c r="I184" s="243">
        <v>42835</v>
      </c>
      <c r="J184" s="243">
        <v>42835</v>
      </c>
      <c r="K184" s="244">
        <v>0</v>
      </c>
      <c r="L184" s="243">
        <v>42835</v>
      </c>
      <c r="M184" s="244">
        <v>0</v>
      </c>
      <c r="N184" s="244" t="s">
        <v>80</v>
      </c>
      <c r="O184" s="244" t="s">
        <v>80</v>
      </c>
      <c r="P184" s="244" t="s">
        <v>82</v>
      </c>
      <c r="Q184" s="244" t="s">
        <v>82</v>
      </c>
      <c r="R184" s="242"/>
      <c r="S184" s="244">
        <v>20</v>
      </c>
      <c r="T184" s="247" t="s">
        <v>81</v>
      </c>
      <c r="U184" s="242" t="s">
        <v>87</v>
      </c>
      <c r="V184" s="242"/>
    </row>
    <row r="185" spans="1:22" x14ac:dyDescent="0.25">
      <c r="A185" s="242" t="s">
        <v>73</v>
      </c>
      <c r="B185" s="242">
        <v>10166</v>
      </c>
      <c r="C185" s="242" t="s">
        <v>74</v>
      </c>
      <c r="D185" s="242" t="s">
        <v>155</v>
      </c>
      <c r="E185" s="242" t="s">
        <v>76</v>
      </c>
      <c r="F185" s="242" t="s">
        <v>98</v>
      </c>
      <c r="G185" s="242" t="s">
        <v>86</v>
      </c>
      <c r="H185" s="242" t="s">
        <v>79</v>
      </c>
      <c r="I185" s="243">
        <v>42835</v>
      </c>
      <c r="J185" s="243">
        <v>42836</v>
      </c>
      <c r="K185" s="244">
        <v>1</v>
      </c>
      <c r="L185" s="243">
        <v>42836</v>
      </c>
      <c r="M185" s="244">
        <v>1</v>
      </c>
      <c r="N185" s="244" t="s">
        <v>80</v>
      </c>
      <c r="O185" s="244" t="s">
        <v>80</v>
      </c>
      <c r="P185" s="244" t="s">
        <v>82</v>
      </c>
      <c r="Q185" s="244" t="s">
        <v>82</v>
      </c>
      <c r="R185" s="242"/>
      <c r="S185" s="244">
        <v>20</v>
      </c>
      <c r="T185" s="247" t="s">
        <v>230</v>
      </c>
      <c r="U185" s="242" t="s">
        <v>100</v>
      </c>
      <c r="V185" s="242"/>
    </row>
    <row r="186" spans="1:22" x14ac:dyDescent="0.25">
      <c r="A186" s="242" t="s">
        <v>73</v>
      </c>
      <c r="B186" s="242">
        <v>10167</v>
      </c>
      <c r="C186" s="242" t="s">
        <v>74</v>
      </c>
      <c r="D186" s="242" t="s">
        <v>120</v>
      </c>
      <c r="E186" s="242" t="s">
        <v>76</v>
      </c>
      <c r="F186" s="242" t="s">
        <v>98</v>
      </c>
      <c r="G186" s="242" t="s">
        <v>78</v>
      </c>
      <c r="H186" s="242" t="s">
        <v>79</v>
      </c>
      <c r="I186" s="243">
        <v>42835</v>
      </c>
      <c r="J186" s="243">
        <v>42835</v>
      </c>
      <c r="K186" s="244">
        <v>0</v>
      </c>
      <c r="L186" s="243">
        <v>42835</v>
      </c>
      <c r="M186" s="244">
        <v>0</v>
      </c>
      <c r="N186" s="244" t="s">
        <v>80</v>
      </c>
      <c r="O186" s="244" t="s">
        <v>80</v>
      </c>
      <c r="P186" s="243">
        <v>42853</v>
      </c>
      <c r="Q186" s="244">
        <v>18</v>
      </c>
      <c r="R186" s="242" t="s">
        <v>129</v>
      </c>
      <c r="S186" s="244" t="s">
        <v>82</v>
      </c>
      <c r="T186" s="242"/>
      <c r="U186" s="242" t="s">
        <v>100</v>
      </c>
      <c r="V186" s="242"/>
    </row>
    <row r="187" spans="1:22" x14ac:dyDescent="0.25">
      <c r="A187" s="242" t="s">
        <v>73</v>
      </c>
      <c r="B187" s="242">
        <v>10168</v>
      </c>
      <c r="C187" s="242" t="s">
        <v>258</v>
      </c>
      <c r="D187" s="242"/>
      <c r="E187" s="242" t="s">
        <v>259</v>
      </c>
      <c r="F187" s="242" t="s">
        <v>85</v>
      </c>
      <c r="G187" s="242" t="s">
        <v>78</v>
      </c>
      <c r="H187" s="242" t="s">
        <v>260</v>
      </c>
      <c r="I187" s="243">
        <v>42835</v>
      </c>
      <c r="J187" s="243">
        <v>42835</v>
      </c>
      <c r="K187" s="244">
        <v>0</v>
      </c>
      <c r="L187" s="243">
        <v>42835</v>
      </c>
      <c r="M187" s="244">
        <v>0</v>
      </c>
      <c r="N187" s="243">
        <v>42873</v>
      </c>
      <c r="O187" s="244">
        <v>38</v>
      </c>
      <c r="P187" s="244" t="s">
        <v>82</v>
      </c>
      <c r="Q187" s="244" t="s">
        <v>82</v>
      </c>
      <c r="R187" s="242"/>
      <c r="S187" s="244">
        <v>20</v>
      </c>
      <c r="T187" s="242" t="s">
        <v>81</v>
      </c>
      <c r="U187" s="242" t="s">
        <v>261</v>
      </c>
      <c r="V187" s="242"/>
    </row>
    <row r="188" spans="1:22" x14ac:dyDescent="0.25">
      <c r="A188" s="242" t="s">
        <v>73</v>
      </c>
      <c r="B188" s="242">
        <v>10169</v>
      </c>
      <c r="C188" s="242" t="s">
        <v>74</v>
      </c>
      <c r="D188" s="242" t="s">
        <v>137</v>
      </c>
      <c r="E188" s="242" t="s">
        <v>76</v>
      </c>
      <c r="F188" s="242" t="s">
        <v>138</v>
      </c>
      <c r="G188" s="242" t="s">
        <v>86</v>
      </c>
      <c r="H188" s="242" t="s">
        <v>79</v>
      </c>
      <c r="I188" s="243">
        <v>42836</v>
      </c>
      <c r="J188" s="243">
        <v>42836</v>
      </c>
      <c r="K188" s="244">
        <v>0</v>
      </c>
      <c r="L188" s="243">
        <v>42836</v>
      </c>
      <c r="M188" s="244">
        <v>0</v>
      </c>
      <c r="N188" s="244" t="s">
        <v>80</v>
      </c>
      <c r="O188" s="244" t="s">
        <v>80</v>
      </c>
      <c r="P188" s="243">
        <v>42843</v>
      </c>
      <c r="Q188" s="244">
        <v>7</v>
      </c>
      <c r="R188" s="242" t="s">
        <v>81</v>
      </c>
      <c r="S188" s="244" t="s">
        <v>82</v>
      </c>
      <c r="T188" s="242"/>
      <c r="U188" s="242" t="s">
        <v>139</v>
      </c>
      <c r="V188" s="242"/>
    </row>
    <row r="189" spans="1:22" x14ac:dyDescent="0.25">
      <c r="A189" s="242" t="s">
        <v>73</v>
      </c>
      <c r="B189" s="242">
        <v>10170</v>
      </c>
      <c r="C189" s="242" t="s">
        <v>74</v>
      </c>
      <c r="D189" s="242" t="s">
        <v>155</v>
      </c>
      <c r="E189" s="242" t="s">
        <v>76</v>
      </c>
      <c r="F189" s="242" t="s">
        <v>98</v>
      </c>
      <c r="G189" s="242" t="s">
        <v>86</v>
      </c>
      <c r="H189" s="242" t="s">
        <v>79</v>
      </c>
      <c r="I189" s="243">
        <v>42836</v>
      </c>
      <c r="J189" s="243">
        <v>42842</v>
      </c>
      <c r="K189" s="244">
        <v>6</v>
      </c>
      <c r="L189" s="243">
        <v>42842</v>
      </c>
      <c r="M189" s="244">
        <v>6</v>
      </c>
      <c r="N189" s="244" t="s">
        <v>80</v>
      </c>
      <c r="O189" s="244" t="s">
        <v>80</v>
      </c>
      <c r="P189" s="243">
        <v>42843</v>
      </c>
      <c r="Q189" s="244">
        <v>7</v>
      </c>
      <c r="R189" s="242" t="s">
        <v>81</v>
      </c>
      <c r="S189" s="244" t="s">
        <v>82</v>
      </c>
      <c r="T189" s="242"/>
      <c r="U189" s="242" t="s">
        <v>107</v>
      </c>
      <c r="V189" s="242"/>
    </row>
    <row r="190" spans="1:22" x14ac:dyDescent="0.25">
      <c r="A190" s="242" t="s">
        <v>73</v>
      </c>
      <c r="B190" s="242">
        <v>10171</v>
      </c>
      <c r="C190" s="242" t="s">
        <v>74</v>
      </c>
      <c r="D190" s="242" t="s">
        <v>137</v>
      </c>
      <c r="E190" s="242" t="s">
        <v>76</v>
      </c>
      <c r="F190" s="242" t="s">
        <v>138</v>
      </c>
      <c r="G190" s="242" t="s">
        <v>86</v>
      </c>
      <c r="H190" s="242" t="s">
        <v>79</v>
      </c>
      <c r="I190" s="243">
        <v>42836</v>
      </c>
      <c r="J190" s="243">
        <v>42836</v>
      </c>
      <c r="K190" s="244">
        <v>0</v>
      </c>
      <c r="L190" s="243">
        <v>42836</v>
      </c>
      <c r="M190" s="244">
        <v>0</v>
      </c>
      <c r="N190" s="244" t="s">
        <v>80</v>
      </c>
      <c r="O190" s="244" t="s">
        <v>80</v>
      </c>
      <c r="P190" s="243">
        <v>42843</v>
      </c>
      <c r="Q190" s="244">
        <v>7</v>
      </c>
      <c r="R190" s="242" t="s">
        <v>81</v>
      </c>
      <c r="S190" s="244" t="s">
        <v>82</v>
      </c>
      <c r="T190" s="242"/>
      <c r="U190" s="242" t="s">
        <v>139</v>
      </c>
      <c r="V190" s="242"/>
    </row>
    <row r="191" spans="1:22" x14ac:dyDescent="0.25">
      <c r="A191" s="242" t="s">
        <v>73</v>
      </c>
      <c r="B191" s="242">
        <v>10172</v>
      </c>
      <c r="C191" s="242" t="s">
        <v>74</v>
      </c>
      <c r="D191" s="242" t="s">
        <v>183</v>
      </c>
      <c r="E191" s="242" t="s">
        <v>76</v>
      </c>
      <c r="F191" s="242" t="s">
        <v>111</v>
      </c>
      <c r="G191" s="242" t="s">
        <v>78</v>
      </c>
      <c r="H191" s="242" t="s">
        <v>79</v>
      </c>
      <c r="I191" s="243">
        <v>42836</v>
      </c>
      <c r="J191" s="243">
        <v>42837</v>
      </c>
      <c r="K191" s="244">
        <v>1</v>
      </c>
      <c r="L191" s="243">
        <v>42837</v>
      </c>
      <c r="M191" s="244">
        <v>1</v>
      </c>
      <c r="N191" s="244" t="s">
        <v>80</v>
      </c>
      <c r="O191" s="244" t="s">
        <v>80</v>
      </c>
      <c r="P191" s="243">
        <v>42846</v>
      </c>
      <c r="Q191" s="244">
        <v>10</v>
      </c>
      <c r="R191" s="242" t="s">
        <v>81</v>
      </c>
      <c r="S191" s="244" t="s">
        <v>82</v>
      </c>
      <c r="T191" s="242"/>
      <c r="U191" s="242" t="s">
        <v>112</v>
      </c>
      <c r="V191" s="242"/>
    </row>
    <row r="192" spans="1:22" x14ac:dyDescent="0.25">
      <c r="A192" s="242" t="s">
        <v>73</v>
      </c>
      <c r="B192" s="242">
        <v>10173</v>
      </c>
      <c r="C192" s="242" t="s">
        <v>74</v>
      </c>
      <c r="D192" s="242" t="s">
        <v>120</v>
      </c>
      <c r="E192" s="242" t="s">
        <v>76</v>
      </c>
      <c r="F192" s="242" t="s">
        <v>98</v>
      </c>
      <c r="G192" s="242" t="s">
        <v>78</v>
      </c>
      <c r="H192" s="242" t="s">
        <v>79</v>
      </c>
      <c r="I192" s="243">
        <v>42836</v>
      </c>
      <c r="J192" s="243">
        <v>42836</v>
      </c>
      <c r="K192" s="244">
        <v>0</v>
      </c>
      <c r="L192" s="243">
        <v>42836</v>
      </c>
      <c r="M192" s="244">
        <v>0</v>
      </c>
      <c r="N192" s="244" t="s">
        <v>80</v>
      </c>
      <c r="O192" s="244" t="s">
        <v>80</v>
      </c>
      <c r="P192" s="243">
        <v>42849</v>
      </c>
      <c r="Q192" s="244">
        <v>13</v>
      </c>
      <c r="R192" s="242" t="s">
        <v>141</v>
      </c>
      <c r="S192" s="244" t="s">
        <v>82</v>
      </c>
      <c r="T192" s="242"/>
      <c r="U192" s="242" t="s">
        <v>100</v>
      </c>
      <c r="V192" s="242"/>
    </row>
    <row r="193" spans="1:22" x14ac:dyDescent="0.25">
      <c r="A193" s="242" t="s">
        <v>73</v>
      </c>
      <c r="B193" s="242">
        <v>10174</v>
      </c>
      <c r="C193" s="242" t="s">
        <v>74</v>
      </c>
      <c r="D193" s="242" t="s">
        <v>88</v>
      </c>
      <c r="E193" s="242" t="s">
        <v>76</v>
      </c>
      <c r="F193" s="242" t="s">
        <v>85</v>
      </c>
      <c r="G193" s="242" t="s">
        <v>86</v>
      </c>
      <c r="H193" s="242" t="s">
        <v>79</v>
      </c>
      <c r="I193" s="243">
        <v>42836</v>
      </c>
      <c r="J193" s="243">
        <v>42836</v>
      </c>
      <c r="K193" s="244">
        <v>0</v>
      </c>
      <c r="L193" s="244" t="s">
        <v>82</v>
      </c>
      <c r="M193" s="244" t="s">
        <v>82</v>
      </c>
      <c r="N193" s="244" t="s">
        <v>80</v>
      </c>
      <c r="O193" s="244" t="s">
        <v>80</v>
      </c>
      <c r="P193" s="243">
        <v>42849</v>
      </c>
      <c r="Q193" s="244">
        <v>13</v>
      </c>
      <c r="R193" s="242" t="s">
        <v>81</v>
      </c>
      <c r="S193" s="244" t="s">
        <v>82</v>
      </c>
      <c r="T193" s="242"/>
      <c r="U193" s="242" t="s">
        <v>87</v>
      </c>
      <c r="V193" s="242"/>
    </row>
    <row r="194" spans="1:22" x14ac:dyDescent="0.25">
      <c r="A194" s="242" t="s">
        <v>73</v>
      </c>
      <c r="B194" s="242">
        <v>10175</v>
      </c>
      <c r="C194" s="242" t="s">
        <v>74</v>
      </c>
      <c r="D194" s="242" t="s">
        <v>226</v>
      </c>
      <c r="E194" s="242" t="s">
        <v>76</v>
      </c>
      <c r="F194" s="242" t="s">
        <v>85</v>
      </c>
      <c r="G194" s="242" t="s">
        <v>86</v>
      </c>
      <c r="H194" s="242" t="s">
        <v>79</v>
      </c>
      <c r="I194" s="243">
        <v>42836</v>
      </c>
      <c r="J194" s="243">
        <v>42836</v>
      </c>
      <c r="K194" s="244">
        <v>0</v>
      </c>
      <c r="L194" s="243">
        <v>42836</v>
      </c>
      <c r="M194" s="244">
        <v>0</v>
      </c>
      <c r="N194" s="244" t="s">
        <v>80</v>
      </c>
      <c r="O194" s="244" t="s">
        <v>80</v>
      </c>
      <c r="P194" s="243">
        <v>42849</v>
      </c>
      <c r="Q194" s="244">
        <v>13</v>
      </c>
      <c r="R194" s="242" t="s">
        <v>81</v>
      </c>
      <c r="S194" s="244" t="s">
        <v>82</v>
      </c>
      <c r="T194" s="242"/>
      <c r="U194" s="242" t="s">
        <v>87</v>
      </c>
      <c r="V194" s="242"/>
    </row>
    <row r="195" spans="1:22" x14ac:dyDescent="0.25">
      <c r="A195" s="242" t="s">
        <v>73</v>
      </c>
      <c r="B195" s="247">
        <v>10176</v>
      </c>
      <c r="C195" s="242" t="s">
        <v>258</v>
      </c>
      <c r="D195" s="242"/>
      <c r="E195" s="242" t="s">
        <v>263</v>
      </c>
      <c r="F195" s="242" t="s">
        <v>85</v>
      </c>
      <c r="G195" s="242" t="s">
        <v>86</v>
      </c>
      <c r="H195" s="242" t="s">
        <v>271</v>
      </c>
      <c r="I195" s="243">
        <v>42836</v>
      </c>
      <c r="J195" s="243">
        <v>42836</v>
      </c>
      <c r="K195" s="244">
        <v>0</v>
      </c>
      <c r="L195" s="243">
        <v>42836</v>
      </c>
      <c r="M195" s="244">
        <v>0</v>
      </c>
      <c r="N195" s="244"/>
      <c r="O195" s="244"/>
      <c r="P195" s="244" t="s">
        <v>82</v>
      </c>
      <c r="Q195" s="244" t="s">
        <v>82</v>
      </c>
      <c r="R195" s="242"/>
      <c r="S195" s="244">
        <v>19</v>
      </c>
      <c r="T195" s="242" t="s">
        <v>81</v>
      </c>
      <c r="U195" s="242">
        <v>0</v>
      </c>
      <c r="V195" s="242"/>
    </row>
    <row r="196" spans="1:22" x14ac:dyDescent="0.25">
      <c r="A196" s="242" t="s">
        <v>73</v>
      </c>
      <c r="B196" s="242">
        <v>10177</v>
      </c>
      <c r="C196" s="242" t="s">
        <v>258</v>
      </c>
      <c r="D196" s="242"/>
      <c r="E196" s="242" t="s">
        <v>263</v>
      </c>
      <c r="F196" s="242" t="s">
        <v>98</v>
      </c>
      <c r="G196" s="242" t="s">
        <v>86</v>
      </c>
      <c r="H196" s="242" t="s">
        <v>125</v>
      </c>
      <c r="I196" s="243">
        <v>42836</v>
      </c>
      <c r="J196" s="243">
        <v>42836</v>
      </c>
      <c r="K196" s="244">
        <v>0</v>
      </c>
      <c r="L196" s="243">
        <v>42836</v>
      </c>
      <c r="M196" s="244">
        <v>0</v>
      </c>
      <c r="N196" s="244"/>
      <c r="O196" s="244"/>
      <c r="P196" s="244" t="s">
        <v>82</v>
      </c>
      <c r="Q196" s="244" t="s">
        <v>82</v>
      </c>
      <c r="R196" s="242"/>
      <c r="S196" s="244">
        <v>19</v>
      </c>
      <c r="T196" s="242" t="s">
        <v>81</v>
      </c>
      <c r="U196" s="242">
        <v>0</v>
      </c>
      <c r="V196" s="242"/>
    </row>
    <row r="197" spans="1:22" x14ac:dyDescent="0.25">
      <c r="A197" s="242" t="s">
        <v>73</v>
      </c>
      <c r="B197" s="247">
        <v>10178</v>
      </c>
      <c r="C197" s="242" t="s">
        <v>258</v>
      </c>
      <c r="D197" s="242"/>
      <c r="E197" s="242" t="s">
        <v>263</v>
      </c>
      <c r="F197" s="242" t="s">
        <v>85</v>
      </c>
      <c r="G197" s="242" t="s">
        <v>86</v>
      </c>
      <c r="H197" s="242" t="s">
        <v>260</v>
      </c>
      <c r="I197" s="243">
        <v>42836</v>
      </c>
      <c r="J197" s="243">
        <v>42836</v>
      </c>
      <c r="K197" s="244">
        <v>0</v>
      </c>
      <c r="L197" s="243">
        <v>42836</v>
      </c>
      <c r="M197" s="244">
        <v>0</v>
      </c>
      <c r="N197" s="244"/>
      <c r="O197" s="244"/>
      <c r="P197" s="244" t="s">
        <v>82</v>
      </c>
      <c r="Q197" s="244" t="s">
        <v>82</v>
      </c>
      <c r="R197" s="242"/>
      <c r="S197" s="244">
        <v>19</v>
      </c>
      <c r="T197" s="242" t="s">
        <v>81</v>
      </c>
      <c r="U197" s="242" t="s">
        <v>296</v>
      </c>
      <c r="V197" s="242"/>
    </row>
    <row r="198" spans="1:22" x14ac:dyDescent="0.25">
      <c r="A198" s="242" t="s">
        <v>73</v>
      </c>
      <c r="B198" s="242">
        <v>10179</v>
      </c>
      <c r="C198" s="242" t="s">
        <v>74</v>
      </c>
      <c r="D198" s="242" t="s">
        <v>75</v>
      </c>
      <c r="E198" s="242" t="s">
        <v>76</v>
      </c>
      <c r="F198" s="242" t="s">
        <v>77</v>
      </c>
      <c r="G198" s="242" t="s">
        <v>78</v>
      </c>
      <c r="H198" s="242" t="s">
        <v>79</v>
      </c>
      <c r="I198" s="243">
        <v>42837</v>
      </c>
      <c r="J198" s="243">
        <v>42837</v>
      </c>
      <c r="K198" s="244">
        <v>0</v>
      </c>
      <c r="L198" s="243">
        <v>42837</v>
      </c>
      <c r="M198" s="244">
        <v>0</v>
      </c>
      <c r="N198" s="244" t="s">
        <v>80</v>
      </c>
      <c r="O198" s="244" t="s">
        <v>80</v>
      </c>
      <c r="P198" s="243">
        <v>42843</v>
      </c>
      <c r="Q198" s="244">
        <v>6</v>
      </c>
      <c r="R198" s="242" t="s">
        <v>81</v>
      </c>
      <c r="S198" s="244" t="s">
        <v>82</v>
      </c>
      <c r="T198" s="242"/>
      <c r="U198" s="242" t="s">
        <v>83</v>
      </c>
      <c r="V198" s="242"/>
    </row>
    <row r="199" spans="1:22" x14ac:dyDescent="0.25">
      <c r="A199" s="242" t="s">
        <v>73</v>
      </c>
      <c r="B199" s="247">
        <v>10180</v>
      </c>
      <c r="C199" s="242" t="s">
        <v>74</v>
      </c>
      <c r="D199" s="242" t="s">
        <v>75</v>
      </c>
      <c r="E199" s="242" t="s">
        <v>76</v>
      </c>
      <c r="F199" s="242" t="s">
        <v>77</v>
      </c>
      <c r="G199" s="242" t="s">
        <v>78</v>
      </c>
      <c r="H199" s="242" t="s">
        <v>79</v>
      </c>
      <c r="I199" s="243">
        <v>42837</v>
      </c>
      <c r="J199" s="243">
        <v>42837</v>
      </c>
      <c r="K199" s="244">
        <v>0</v>
      </c>
      <c r="L199" s="243">
        <v>42837</v>
      </c>
      <c r="M199" s="244">
        <v>0</v>
      </c>
      <c r="N199" s="244" t="s">
        <v>80</v>
      </c>
      <c r="O199" s="244" t="s">
        <v>80</v>
      </c>
      <c r="P199" s="243">
        <v>42844</v>
      </c>
      <c r="Q199" s="244">
        <v>7</v>
      </c>
      <c r="R199" s="242" t="s">
        <v>81</v>
      </c>
      <c r="S199" s="244" t="s">
        <v>82</v>
      </c>
      <c r="T199" s="242"/>
      <c r="U199" s="242" t="s">
        <v>83</v>
      </c>
      <c r="V199" s="242"/>
    </row>
    <row r="200" spans="1:22" x14ac:dyDescent="0.25">
      <c r="A200" s="242" t="s">
        <v>73</v>
      </c>
      <c r="B200" s="247">
        <v>10181</v>
      </c>
      <c r="C200" s="242" t="s">
        <v>74</v>
      </c>
      <c r="D200" s="242" t="s">
        <v>97</v>
      </c>
      <c r="E200" s="242" t="s">
        <v>76</v>
      </c>
      <c r="F200" s="242" t="s">
        <v>98</v>
      </c>
      <c r="G200" s="242" t="s">
        <v>86</v>
      </c>
      <c r="H200" s="242" t="s">
        <v>79</v>
      </c>
      <c r="I200" s="243">
        <v>42837</v>
      </c>
      <c r="J200" s="243">
        <v>42837</v>
      </c>
      <c r="K200" s="244">
        <v>0</v>
      </c>
      <c r="L200" s="244" t="s">
        <v>82</v>
      </c>
      <c r="M200" s="244" t="s">
        <v>82</v>
      </c>
      <c r="N200" s="244" t="s">
        <v>80</v>
      </c>
      <c r="O200" s="244" t="s">
        <v>80</v>
      </c>
      <c r="P200" s="243">
        <v>42844</v>
      </c>
      <c r="Q200" s="244">
        <v>7</v>
      </c>
      <c r="R200" s="242" t="s">
        <v>81</v>
      </c>
      <c r="S200" s="244" t="s">
        <v>82</v>
      </c>
      <c r="T200" s="242"/>
      <c r="U200" s="242" t="s">
        <v>100</v>
      </c>
      <c r="V200" s="242"/>
    </row>
    <row r="201" spans="1:22" x14ac:dyDescent="0.25">
      <c r="A201" s="242" t="s">
        <v>73</v>
      </c>
      <c r="B201" s="242">
        <v>10182</v>
      </c>
      <c r="C201" s="242" t="s">
        <v>74</v>
      </c>
      <c r="D201" s="242" t="s">
        <v>160</v>
      </c>
      <c r="E201" s="242" t="s">
        <v>76</v>
      </c>
      <c r="F201" s="242" t="s">
        <v>98</v>
      </c>
      <c r="G201" s="242" t="s">
        <v>86</v>
      </c>
      <c r="H201" s="242" t="s">
        <v>79</v>
      </c>
      <c r="I201" s="243">
        <v>42837</v>
      </c>
      <c r="J201" s="243">
        <v>42837</v>
      </c>
      <c r="K201" s="244">
        <v>0</v>
      </c>
      <c r="L201" s="243">
        <v>42837</v>
      </c>
      <c r="M201" s="244">
        <v>0</v>
      </c>
      <c r="N201" s="244" t="s">
        <v>80</v>
      </c>
      <c r="O201" s="244" t="s">
        <v>80</v>
      </c>
      <c r="P201" s="243">
        <v>42844</v>
      </c>
      <c r="Q201" s="244">
        <v>7</v>
      </c>
      <c r="R201" s="242" t="s">
        <v>81</v>
      </c>
      <c r="S201" s="244" t="s">
        <v>82</v>
      </c>
      <c r="T201" s="242"/>
      <c r="U201" s="242" t="s">
        <v>107</v>
      </c>
      <c r="V201" s="242"/>
    </row>
    <row r="202" spans="1:22" x14ac:dyDescent="0.25">
      <c r="A202" s="242" t="s">
        <v>73</v>
      </c>
      <c r="B202" s="242">
        <v>10183</v>
      </c>
      <c r="C202" s="242" t="s">
        <v>74</v>
      </c>
      <c r="D202" s="242" t="s">
        <v>155</v>
      </c>
      <c r="E202" s="242" t="s">
        <v>76</v>
      </c>
      <c r="F202" s="242" t="s">
        <v>98</v>
      </c>
      <c r="G202" s="242" t="s">
        <v>86</v>
      </c>
      <c r="H202" s="242" t="s">
        <v>99</v>
      </c>
      <c r="I202" s="243">
        <v>42837</v>
      </c>
      <c r="J202" s="243">
        <v>42838</v>
      </c>
      <c r="K202" s="244">
        <v>1</v>
      </c>
      <c r="L202" s="243">
        <v>42838</v>
      </c>
      <c r="M202" s="244">
        <v>1</v>
      </c>
      <c r="N202" s="244" t="s">
        <v>80</v>
      </c>
      <c r="O202" s="244" t="s">
        <v>80</v>
      </c>
      <c r="P202" s="243">
        <v>42844</v>
      </c>
      <c r="Q202" s="244">
        <v>7</v>
      </c>
      <c r="R202" s="242" t="s">
        <v>81</v>
      </c>
      <c r="S202" s="244" t="s">
        <v>82</v>
      </c>
      <c r="T202" s="242"/>
      <c r="U202" s="242" t="s">
        <v>100</v>
      </c>
      <c r="V202" s="242"/>
    </row>
    <row r="203" spans="1:22" x14ac:dyDescent="0.25">
      <c r="A203" s="242" t="s">
        <v>73</v>
      </c>
      <c r="B203" s="242">
        <v>10184</v>
      </c>
      <c r="C203" s="242" t="s">
        <v>74</v>
      </c>
      <c r="D203" s="242" t="s">
        <v>120</v>
      </c>
      <c r="E203" s="242" t="s">
        <v>76</v>
      </c>
      <c r="F203" s="242" t="s">
        <v>98</v>
      </c>
      <c r="G203" s="242" t="s">
        <v>78</v>
      </c>
      <c r="H203" s="242" t="s">
        <v>79</v>
      </c>
      <c r="I203" s="243">
        <v>42837</v>
      </c>
      <c r="J203" s="243">
        <v>42837</v>
      </c>
      <c r="K203" s="244">
        <v>0</v>
      </c>
      <c r="L203" s="243">
        <v>42837</v>
      </c>
      <c r="M203" s="244">
        <v>0</v>
      </c>
      <c r="N203" s="244" t="s">
        <v>80</v>
      </c>
      <c r="O203" s="244" t="s">
        <v>80</v>
      </c>
      <c r="P203" s="243">
        <v>42846</v>
      </c>
      <c r="Q203" s="244">
        <v>9</v>
      </c>
      <c r="R203" s="242" t="s">
        <v>154</v>
      </c>
      <c r="S203" s="244" t="s">
        <v>82</v>
      </c>
      <c r="T203" s="242"/>
      <c r="U203" s="242" t="s">
        <v>100</v>
      </c>
      <c r="V203" s="242"/>
    </row>
    <row r="204" spans="1:22" x14ac:dyDescent="0.25">
      <c r="A204" s="242" t="s">
        <v>73</v>
      </c>
      <c r="B204" s="242">
        <v>10185</v>
      </c>
      <c r="C204" s="242" t="s">
        <v>74</v>
      </c>
      <c r="D204" s="242" t="s">
        <v>238</v>
      </c>
      <c r="E204" s="242" t="s">
        <v>76</v>
      </c>
      <c r="F204" s="242" t="s">
        <v>85</v>
      </c>
      <c r="G204" s="242" t="s">
        <v>86</v>
      </c>
      <c r="H204" s="242" t="s">
        <v>79</v>
      </c>
      <c r="I204" s="243">
        <v>42837</v>
      </c>
      <c r="J204" s="243">
        <v>42842</v>
      </c>
      <c r="K204" s="244">
        <v>5</v>
      </c>
      <c r="L204" s="243">
        <v>42842</v>
      </c>
      <c r="M204" s="244">
        <v>5</v>
      </c>
      <c r="N204" s="244" t="s">
        <v>80</v>
      </c>
      <c r="O204" s="244" t="s">
        <v>80</v>
      </c>
      <c r="P204" s="243">
        <v>42849</v>
      </c>
      <c r="Q204" s="244">
        <v>12</v>
      </c>
      <c r="R204" s="242" t="s">
        <v>81</v>
      </c>
      <c r="S204" s="244" t="s">
        <v>82</v>
      </c>
      <c r="T204" s="242"/>
      <c r="U204" s="242" t="s">
        <v>239</v>
      </c>
      <c r="V204" s="242"/>
    </row>
    <row r="205" spans="1:22" x14ac:dyDescent="0.25">
      <c r="A205" s="242" t="s">
        <v>73</v>
      </c>
      <c r="B205" s="242">
        <v>10186</v>
      </c>
      <c r="C205" s="242" t="s">
        <v>74</v>
      </c>
      <c r="D205" s="242" t="s">
        <v>120</v>
      </c>
      <c r="E205" s="242" t="s">
        <v>76</v>
      </c>
      <c r="F205" s="242" t="s">
        <v>98</v>
      </c>
      <c r="G205" s="242" t="s">
        <v>78</v>
      </c>
      <c r="H205" s="242" t="s">
        <v>79</v>
      </c>
      <c r="I205" s="243">
        <v>42837</v>
      </c>
      <c r="J205" s="243">
        <v>42838</v>
      </c>
      <c r="K205" s="244">
        <v>1</v>
      </c>
      <c r="L205" s="243">
        <v>42838</v>
      </c>
      <c r="M205" s="244">
        <v>1</v>
      </c>
      <c r="N205" s="244" t="s">
        <v>80</v>
      </c>
      <c r="O205" s="244" t="s">
        <v>80</v>
      </c>
      <c r="P205" s="243">
        <v>42851</v>
      </c>
      <c r="Q205" s="244">
        <v>14</v>
      </c>
      <c r="R205" s="242" t="s">
        <v>117</v>
      </c>
      <c r="S205" s="244" t="s">
        <v>82</v>
      </c>
      <c r="T205" s="242"/>
      <c r="U205" s="242" t="s">
        <v>100</v>
      </c>
      <c r="V205" s="242"/>
    </row>
    <row r="206" spans="1:22" x14ac:dyDescent="0.25">
      <c r="A206" s="242" t="s">
        <v>73</v>
      </c>
      <c r="B206" s="242">
        <v>10187</v>
      </c>
      <c r="C206" s="242" t="s">
        <v>74</v>
      </c>
      <c r="D206" s="242" t="s">
        <v>235</v>
      </c>
      <c r="E206" s="242" t="s">
        <v>76</v>
      </c>
      <c r="F206" s="242" t="s">
        <v>188</v>
      </c>
      <c r="G206" s="242" t="s">
        <v>86</v>
      </c>
      <c r="H206" s="242" t="s">
        <v>79</v>
      </c>
      <c r="I206" s="243">
        <v>42837</v>
      </c>
      <c r="J206" s="243">
        <v>42837</v>
      </c>
      <c r="K206" s="244">
        <v>0</v>
      </c>
      <c r="L206" s="243">
        <v>42842</v>
      </c>
      <c r="M206" s="244">
        <v>5</v>
      </c>
      <c r="N206" s="244" t="s">
        <v>80</v>
      </c>
      <c r="O206" s="244" t="s">
        <v>80</v>
      </c>
      <c r="P206" s="243">
        <v>42851</v>
      </c>
      <c r="Q206" s="244">
        <v>14</v>
      </c>
      <c r="R206" s="242" t="s">
        <v>81</v>
      </c>
      <c r="S206" s="244" t="s">
        <v>82</v>
      </c>
      <c r="T206" s="242"/>
      <c r="U206" s="242" t="s">
        <v>236</v>
      </c>
      <c r="V206" s="242"/>
    </row>
    <row r="207" spans="1:22" x14ac:dyDescent="0.25">
      <c r="A207" s="242" t="s">
        <v>73</v>
      </c>
      <c r="B207" s="242">
        <v>10188</v>
      </c>
      <c r="C207" s="242" t="s">
        <v>74</v>
      </c>
      <c r="D207" s="242" t="s">
        <v>120</v>
      </c>
      <c r="E207" s="242" t="s">
        <v>76</v>
      </c>
      <c r="F207" s="242" t="s">
        <v>98</v>
      </c>
      <c r="G207" s="242" t="s">
        <v>78</v>
      </c>
      <c r="H207" s="242" t="s">
        <v>79</v>
      </c>
      <c r="I207" s="243">
        <v>42837</v>
      </c>
      <c r="J207" s="243">
        <v>42837</v>
      </c>
      <c r="K207" s="244">
        <v>0</v>
      </c>
      <c r="L207" s="243">
        <v>42837</v>
      </c>
      <c r="M207" s="244">
        <v>0</v>
      </c>
      <c r="N207" s="244" t="s">
        <v>80</v>
      </c>
      <c r="O207" s="244" t="s">
        <v>80</v>
      </c>
      <c r="P207" s="244" t="s">
        <v>82</v>
      </c>
      <c r="Q207" s="244" t="s">
        <v>82</v>
      </c>
      <c r="R207" s="242" t="s">
        <v>232</v>
      </c>
      <c r="S207" s="244">
        <v>18</v>
      </c>
      <c r="T207" s="247" t="s">
        <v>232</v>
      </c>
      <c r="U207" s="242" t="s">
        <v>100</v>
      </c>
      <c r="V207" s="242"/>
    </row>
    <row r="208" spans="1:22" ht="30" x14ac:dyDescent="0.25">
      <c r="A208" s="242" t="s">
        <v>73</v>
      </c>
      <c r="B208" s="242">
        <v>10189</v>
      </c>
      <c r="C208" s="242" t="s">
        <v>74</v>
      </c>
      <c r="D208" s="242" t="s">
        <v>120</v>
      </c>
      <c r="E208" s="242" t="s">
        <v>76</v>
      </c>
      <c r="F208" s="242" t="s">
        <v>98</v>
      </c>
      <c r="G208" s="242" t="s">
        <v>78</v>
      </c>
      <c r="H208" s="242" t="s">
        <v>79</v>
      </c>
      <c r="I208" s="243">
        <v>42837</v>
      </c>
      <c r="J208" s="243">
        <v>42837</v>
      </c>
      <c r="K208" s="244">
        <v>0</v>
      </c>
      <c r="L208" s="243">
        <v>42837</v>
      </c>
      <c r="M208" s="244">
        <v>0</v>
      </c>
      <c r="N208" s="244" t="s">
        <v>80</v>
      </c>
      <c r="O208" s="244" t="s">
        <v>80</v>
      </c>
      <c r="P208" s="244" t="s">
        <v>82</v>
      </c>
      <c r="Q208" s="244" t="s">
        <v>82</v>
      </c>
      <c r="R208" s="242"/>
      <c r="S208" s="244">
        <v>18</v>
      </c>
      <c r="T208" s="247" t="s">
        <v>231</v>
      </c>
      <c r="U208" s="242" t="s">
        <v>100</v>
      </c>
      <c r="V208" s="242"/>
    </row>
    <row r="209" spans="1:22" x14ac:dyDescent="0.25">
      <c r="A209" s="242" t="s">
        <v>73</v>
      </c>
      <c r="B209" s="242">
        <v>10190</v>
      </c>
      <c r="C209" s="242" t="s">
        <v>74</v>
      </c>
      <c r="D209" s="242" t="s">
        <v>120</v>
      </c>
      <c r="E209" s="242" t="s">
        <v>76</v>
      </c>
      <c r="F209" s="242" t="s">
        <v>98</v>
      </c>
      <c r="G209" s="242" t="s">
        <v>78</v>
      </c>
      <c r="H209" s="242" t="s">
        <v>79</v>
      </c>
      <c r="I209" s="243">
        <v>42837</v>
      </c>
      <c r="J209" s="243">
        <v>42838</v>
      </c>
      <c r="K209" s="244">
        <v>1</v>
      </c>
      <c r="L209" s="243">
        <v>42838</v>
      </c>
      <c r="M209" s="244">
        <v>1</v>
      </c>
      <c r="N209" s="244" t="s">
        <v>80</v>
      </c>
      <c r="O209" s="244" t="s">
        <v>80</v>
      </c>
      <c r="P209" s="244" t="s">
        <v>82</v>
      </c>
      <c r="Q209" s="244" t="s">
        <v>82</v>
      </c>
      <c r="R209" s="242"/>
      <c r="S209" s="244">
        <v>18</v>
      </c>
      <c r="T209" s="247" t="s">
        <v>233</v>
      </c>
      <c r="U209" s="242" t="s">
        <v>100</v>
      </c>
      <c r="V209" s="242"/>
    </row>
    <row r="210" spans="1:22" x14ac:dyDescent="0.25">
      <c r="A210" s="242" t="s">
        <v>73</v>
      </c>
      <c r="B210" s="242">
        <v>10191</v>
      </c>
      <c r="C210" s="242" t="s">
        <v>74</v>
      </c>
      <c r="D210" s="242" t="s">
        <v>120</v>
      </c>
      <c r="E210" s="242" t="s">
        <v>76</v>
      </c>
      <c r="F210" s="242" t="s">
        <v>98</v>
      </c>
      <c r="G210" s="242" t="s">
        <v>78</v>
      </c>
      <c r="H210" s="242" t="s">
        <v>79</v>
      </c>
      <c r="I210" s="243">
        <v>42837</v>
      </c>
      <c r="J210" s="243">
        <v>42837</v>
      </c>
      <c r="K210" s="244">
        <v>0</v>
      </c>
      <c r="L210" s="243">
        <v>42837</v>
      </c>
      <c r="M210" s="244">
        <v>0</v>
      </c>
      <c r="N210" s="244" t="s">
        <v>80</v>
      </c>
      <c r="O210" s="244" t="s">
        <v>80</v>
      </c>
      <c r="P210" s="244" t="s">
        <v>82</v>
      </c>
      <c r="Q210" s="244" t="s">
        <v>82</v>
      </c>
      <c r="R210" s="242"/>
      <c r="S210" s="244">
        <v>18</v>
      </c>
      <c r="T210" s="247" t="s">
        <v>146</v>
      </c>
      <c r="U210" s="242" t="s">
        <v>100</v>
      </c>
      <c r="V210" s="242"/>
    </row>
    <row r="211" spans="1:22" x14ac:dyDescent="0.25">
      <c r="A211" s="242" t="s">
        <v>73</v>
      </c>
      <c r="B211" s="247">
        <v>10192</v>
      </c>
      <c r="C211" s="242" t="s">
        <v>258</v>
      </c>
      <c r="D211" s="242"/>
      <c r="E211" s="242" t="s">
        <v>259</v>
      </c>
      <c r="F211" s="242" t="s">
        <v>98</v>
      </c>
      <c r="G211" s="242" t="s">
        <v>78</v>
      </c>
      <c r="H211" s="242" t="s">
        <v>260</v>
      </c>
      <c r="I211" s="243">
        <v>42837</v>
      </c>
      <c r="J211" s="243">
        <v>42837</v>
      </c>
      <c r="K211" s="244">
        <v>0</v>
      </c>
      <c r="L211" s="243">
        <v>42837</v>
      </c>
      <c r="M211" s="244">
        <v>0</v>
      </c>
      <c r="N211" s="243">
        <v>42845</v>
      </c>
      <c r="O211" s="244">
        <v>8</v>
      </c>
      <c r="P211" s="243">
        <v>42846</v>
      </c>
      <c r="Q211" s="244">
        <v>9</v>
      </c>
      <c r="R211" s="242" t="s">
        <v>81</v>
      </c>
      <c r="S211" s="244" t="s">
        <v>82</v>
      </c>
      <c r="T211" s="242"/>
      <c r="U211" s="242" t="s">
        <v>261</v>
      </c>
      <c r="V211" s="242"/>
    </row>
    <row r="212" spans="1:22" x14ac:dyDescent="0.25">
      <c r="A212" s="242" t="s">
        <v>73</v>
      </c>
      <c r="B212" s="242">
        <v>10193</v>
      </c>
      <c r="C212" s="242" t="s">
        <v>74</v>
      </c>
      <c r="D212" s="242" t="s">
        <v>97</v>
      </c>
      <c r="E212" s="242" t="s">
        <v>76</v>
      </c>
      <c r="F212" s="242" t="s">
        <v>98</v>
      </c>
      <c r="G212" s="242" t="s">
        <v>86</v>
      </c>
      <c r="H212" s="242" t="s">
        <v>79</v>
      </c>
      <c r="I212" s="243">
        <v>42838</v>
      </c>
      <c r="J212" s="243">
        <v>42838</v>
      </c>
      <c r="K212" s="244">
        <v>0</v>
      </c>
      <c r="L212" s="243">
        <v>42838</v>
      </c>
      <c r="M212" s="244">
        <v>0</v>
      </c>
      <c r="N212" s="244" t="s">
        <v>80</v>
      </c>
      <c r="O212" s="244" t="s">
        <v>80</v>
      </c>
      <c r="P212" s="243">
        <v>42843</v>
      </c>
      <c r="Q212" s="244">
        <v>5</v>
      </c>
      <c r="R212" s="242" t="s">
        <v>117</v>
      </c>
      <c r="S212" s="244" t="s">
        <v>82</v>
      </c>
      <c r="T212" s="242"/>
      <c r="U212" s="242" t="s">
        <v>100</v>
      </c>
      <c r="V212" s="242"/>
    </row>
    <row r="213" spans="1:22" x14ac:dyDescent="0.25">
      <c r="A213" s="242" t="s">
        <v>73</v>
      </c>
      <c r="B213" s="242">
        <v>10194</v>
      </c>
      <c r="C213" s="242" t="s">
        <v>74</v>
      </c>
      <c r="D213" s="242" t="s">
        <v>75</v>
      </c>
      <c r="E213" s="242" t="s">
        <v>76</v>
      </c>
      <c r="F213" s="242" t="s">
        <v>77</v>
      </c>
      <c r="G213" s="242" t="s">
        <v>78</v>
      </c>
      <c r="H213" s="242" t="s">
        <v>79</v>
      </c>
      <c r="I213" s="243">
        <v>42838</v>
      </c>
      <c r="J213" s="243">
        <v>42839</v>
      </c>
      <c r="K213" s="244">
        <v>1</v>
      </c>
      <c r="L213" s="243">
        <v>42839</v>
      </c>
      <c r="M213" s="244">
        <v>1</v>
      </c>
      <c r="N213" s="244" t="s">
        <v>80</v>
      </c>
      <c r="O213" s="244" t="s">
        <v>80</v>
      </c>
      <c r="P213" s="243">
        <v>42843</v>
      </c>
      <c r="Q213" s="244">
        <v>5</v>
      </c>
      <c r="R213" s="242" t="s">
        <v>81</v>
      </c>
      <c r="S213" s="244" t="s">
        <v>82</v>
      </c>
      <c r="T213" s="242"/>
      <c r="U213" s="242" t="s">
        <v>83</v>
      </c>
      <c r="V213" s="242"/>
    </row>
    <row r="214" spans="1:22" x14ac:dyDescent="0.25">
      <c r="A214" s="242" t="s">
        <v>73</v>
      </c>
      <c r="B214" s="242">
        <v>10195</v>
      </c>
      <c r="C214" s="242" t="s">
        <v>74</v>
      </c>
      <c r="D214" s="242" t="s">
        <v>191</v>
      </c>
      <c r="E214" s="242" t="s">
        <v>76</v>
      </c>
      <c r="F214" s="242" t="s">
        <v>98</v>
      </c>
      <c r="G214" s="242" t="s">
        <v>86</v>
      </c>
      <c r="H214" s="242" t="s">
        <v>79</v>
      </c>
      <c r="I214" s="243">
        <v>42838</v>
      </c>
      <c r="J214" s="243">
        <v>42838</v>
      </c>
      <c r="K214" s="244">
        <v>0</v>
      </c>
      <c r="L214" s="243">
        <v>42838</v>
      </c>
      <c r="M214" s="244">
        <v>0</v>
      </c>
      <c r="N214" s="244" t="s">
        <v>80</v>
      </c>
      <c r="O214" s="244" t="s">
        <v>80</v>
      </c>
      <c r="P214" s="243">
        <v>42844</v>
      </c>
      <c r="Q214" s="244">
        <v>6</v>
      </c>
      <c r="R214" s="242" t="s">
        <v>81</v>
      </c>
      <c r="S214" s="244" t="s">
        <v>82</v>
      </c>
      <c r="T214" s="242"/>
      <c r="U214" s="242" t="s">
        <v>107</v>
      </c>
      <c r="V214" s="242"/>
    </row>
    <row r="215" spans="1:22" x14ac:dyDescent="0.25">
      <c r="A215" s="242" t="s">
        <v>73</v>
      </c>
      <c r="B215" s="242">
        <v>10196</v>
      </c>
      <c r="C215" s="242" t="s">
        <v>74</v>
      </c>
      <c r="D215" s="242" t="s">
        <v>152</v>
      </c>
      <c r="E215" s="242" t="s">
        <v>76</v>
      </c>
      <c r="F215" s="242" t="s">
        <v>132</v>
      </c>
      <c r="G215" s="242" t="s">
        <v>78</v>
      </c>
      <c r="H215" s="242" t="s">
        <v>79</v>
      </c>
      <c r="I215" s="243">
        <v>42838</v>
      </c>
      <c r="J215" s="243">
        <v>42839</v>
      </c>
      <c r="K215" s="244">
        <v>1</v>
      </c>
      <c r="L215" s="243">
        <v>42839</v>
      </c>
      <c r="M215" s="244">
        <v>1</v>
      </c>
      <c r="N215" s="244" t="s">
        <v>80</v>
      </c>
      <c r="O215" s="244" t="s">
        <v>80</v>
      </c>
      <c r="P215" s="243">
        <v>42844</v>
      </c>
      <c r="Q215" s="244">
        <v>6</v>
      </c>
      <c r="R215" s="242" t="s">
        <v>81</v>
      </c>
      <c r="S215" s="244" t="s">
        <v>82</v>
      </c>
      <c r="T215" s="242"/>
      <c r="U215" s="242" t="s">
        <v>133</v>
      </c>
      <c r="V215" s="242"/>
    </row>
    <row r="216" spans="1:22" x14ac:dyDescent="0.25">
      <c r="A216" s="242" t="s">
        <v>73</v>
      </c>
      <c r="B216" s="247">
        <v>10197</v>
      </c>
      <c r="C216" s="242" t="s">
        <v>74</v>
      </c>
      <c r="D216" s="242" t="s">
        <v>145</v>
      </c>
      <c r="E216" s="242" t="s">
        <v>76</v>
      </c>
      <c r="F216" s="242" t="s">
        <v>128</v>
      </c>
      <c r="G216" s="242" t="s">
        <v>86</v>
      </c>
      <c r="H216" s="242" t="s">
        <v>79</v>
      </c>
      <c r="I216" s="243">
        <v>42838</v>
      </c>
      <c r="J216" s="243">
        <v>42838</v>
      </c>
      <c r="K216" s="244">
        <v>0</v>
      </c>
      <c r="L216" s="243">
        <v>42838</v>
      </c>
      <c r="M216" s="244">
        <v>0</v>
      </c>
      <c r="N216" s="244" t="s">
        <v>80</v>
      </c>
      <c r="O216" s="244" t="s">
        <v>80</v>
      </c>
      <c r="P216" s="243">
        <v>42845</v>
      </c>
      <c r="Q216" s="244">
        <v>7</v>
      </c>
      <c r="R216" s="247" t="s">
        <v>81</v>
      </c>
      <c r="S216" s="244" t="s">
        <v>82</v>
      </c>
      <c r="T216" s="247"/>
      <c r="U216" s="247" t="s">
        <v>130</v>
      </c>
      <c r="V216" s="242"/>
    </row>
    <row r="217" spans="1:22" x14ac:dyDescent="0.25">
      <c r="A217" s="242" t="s">
        <v>73</v>
      </c>
      <c r="B217" s="247">
        <v>10198</v>
      </c>
      <c r="C217" s="242" t="s">
        <v>74</v>
      </c>
      <c r="D217" s="242" t="s">
        <v>105</v>
      </c>
      <c r="E217" s="242" t="s">
        <v>76</v>
      </c>
      <c r="F217" s="242" t="s">
        <v>95</v>
      </c>
      <c r="G217" s="242" t="s">
        <v>78</v>
      </c>
      <c r="H217" s="242" t="s">
        <v>79</v>
      </c>
      <c r="I217" s="243">
        <v>42838</v>
      </c>
      <c r="J217" s="243">
        <v>42838</v>
      </c>
      <c r="K217" s="244">
        <v>0</v>
      </c>
      <c r="L217" s="243">
        <v>42838</v>
      </c>
      <c r="M217" s="244">
        <v>0</v>
      </c>
      <c r="N217" s="244" t="s">
        <v>80</v>
      </c>
      <c r="O217" s="244" t="s">
        <v>80</v>
      </c>
      <c r="P217" s="243">
        <v>42848</v>
      </c>
      <c r="Q217" s="244">
        <v>10</v>
      </c>
      <c r="R217" s="247" t="s">
        <v>81</v>
      </c>
      <c r="S217" s="244" t="s">
        <v>82</v>
      </c>
      <c r="T217" s="247"/>
      <c r="U217" s="247" t="s">
        <v>96</v>
      </c>
      <c r="V217" s="242"/>
    </row>
    <row r="218" spans="1:22" x14ac:dyDescent="0.25">
      <c r="A218" s="242" t="s">
        <v>73</v>
      </c>
      <c r="B218" s="247">
        <v>10199</v>
      </c>
      <c r="C218" s="242" t="s">
        <v>74</v>
      </c>
      <c r="D218" s="242" t="s">
        <v>157</v>
      </c>
      <c r="E218" s="242" t="s">
        <v>76</v>
      </c>
      <c r="F218" s="242" t="s">
        <v>102</v>
      </c>
      <c r="G218" s="242" t="s">
        <v>78</v>
      </c>
      <c r="H218" s="242" t="s">
        <v>79</v>
      </c>
      <c r="I218" s="243">
        <v>42838</v>
      </c>
      <c r="J218" s="243">
        <v>42838</v>
      </c>
      <c r="K218" s="244">
        <v>0</v>
      </c>
      <c r="L218" s="243">
        <v>42838</v>
      </c>
      <c r="M218" s="244">
        <v>0</v>
      </c>
      <c r="N218" s="244" t="s">
        <v>80</v>
      </c>
      <c r="O218" s="244" t="s">
        <v>80</v>
      </c>
      <c r="P218" s="243">
        <v>42851</v>
      </c>
      <c r="Q218" s="244">
        <v>13</v>
      </c>
      <c r="R218" s="242" t="s">
        <v>234</v>
      </c>
      <c r="S218" s="244" t="s">
        <v>82</v>
      </c>
      <c r="T218" s="242"/>
      <c r="U218" s="242" t="s">
        <v>104</v>
      </c>
      <c r="V218" s="242"/>
    </row>
    <row r="219" spans="1:22" x14ac:dyDescent="0.25">
      <c r="A219" s="242" t="s">
        <v>73</v>
      </c>
      <c r="B219" s="247">
        <v>10200</v>
      </c>
      <c r="C219" s="242" t="s">
        <v>74</v>
      </c>
      <c r="D219" s="242" t="s">
        <v>113</v>
      </c>
      <c r="E219" s="242" t="s">
        <v>76</v>
      </c>
      <c r="F219" s="242" t="s">
        <v>114</v>
      </c>
      <c r="G219" s="242" t="s">
        <v>86</v>
      </c>
      <c r="H219" s="242" t="s">
        <v>79</v>
      </c>
      <c r="I219" s="243">
        <v>42838</v>
      </c>
      <c r="J219" s="243">
        <v>42838</v>
      </c>
      <c r="K219" s="244">
        <v>0</v>
      </c>
      <c r="L219" s="243">
        <v>42838</v>
      </c>
      <c r="M219" s="244">
        <v>0</v>
      </c>
      <c r="N219" s="244" t="s">
        <v>80</v>
      </c>
      <c r="O219" s="244" t="s">
        <v>80</v>
      </c>
      <c r="P219" s="243">
        <v>42851</v>
      </c>
      <c r="Q219" s="244">
        <v>13</v>
      </c>
      <c r="R219" s="242" t="s">
        <v>81</v>
      </c>
      <c r="S219" s="244" t="s">
        <v>82</v>
      </c>
      <c r="T219" s="242"/>
      <c r="U219" s="242" t="s">
        <v>115</v>
      </c>
      <c r="V219" s="242"/>
    </row>
    <row r="220" spans="1:22" x14ac:dyDescent="0.25">
      <c r="A220" s="242" t="s">
        <v>73</v>
      </c>
      <c r="B220" s="247">
        <v>10201</v>
      </c>
      <c r="C220" s="242" t="s">
        <v>74</v>
      </c>
      <c r="D220" s="242" t="s">
        <v>105</v>
      </c>
      <c r="E220" s="242" t="s">
        <v>76</v>
      </c>
      <c r="F220" s="242" t="s">
        <v>95</v>
      </c>
      <c r="G220" s="242" t="s">
        <v>78</v>
      </c>
      <c r="H220" s="242" t="s">
        <v>79</v>
      </c>
      <c r="I220" s="243">
        <v>42838</v>
      </c>
      <c r="J220" s="243">
        <v>42838</v>
      </c>
      <c r="K220" s="244">
        <v>0</v>
      </c>
      <c r="L220" s="243">
        <v>42838</v>
      </c>
      <c r="M220" s="244">
        <v>0</v>
      </c>
      <c r="N220" s="244" t="s">
        <v>80</v>
      </c>
      <c r="O220" s="244" t="s">
        <v>80</v>
      </c>
      <c r="P220" s="243">
        <v>42851</v>
      </c>
      <c r="Q220" s="244">
        <v>13</v>
      </c>
      <c r="R220" s="242" t="s">
        <v>81</v>
      </c>
      <c r="S220" s="244" t="s">
        <v>82</v>
      </c>
      <c r="T220" s="242"/>
      <c r="U220" s="242" t="s">
        <v>96</v>
      </c>
      <c r="V220" s="242"/>
    </row>
    <row r="221" spans="1:22" x14ac:dyDescent="0.25">
      <c r="A221" s="242" t="s">
        <v>73</v>
      </c>
      <c r="B221" s="247">
        <v>10202</v>
      </c>
      <c r="C221" s="242" t="s">
        <v>74</v>
      </c>
      <c r="D221" s="242" t="s">
        <v>97</v>
      </c>
      <c r="E221" s="242" t="s">
        <v>76</v>
      </c>
      <c r="F221" s="242" t="s">
        <v>98</v>
      </c>
      <c r="G221" s="242" t="s">
        <v>86</v>
      </c>
      <c r="H221" s="242" t="s">
        <v>79</v>
      </c>
      <c r="I221" s="243">
        <v>42838</v>
      </c>
      <c r="J221" s="243">
        <v>42838</v>
      </c>
      <c r="K221" s="244">
        <v>0</v>
      </c>
      <c r="L221" s="244" t="s">
        <v>82</v>
      </c>
      <c r="M221" s="244" t="s">
        <v>82</v>
      </c>
      <c r="N221" s="244" t="s">
        <v>80</v>
      </c>
      <c r="O221" s="244" t="s">
        <v>80</v>
      </c>
      <c r="P221" s="243">
        <v>42851</v>
      </c>
      <c r="Q221" s="244">
        <v>13</v>
      </c>
      <c r="R221" s="242" t="s">
        <v>81</v>
      </c>
      <c r="S221" s="244" t="s">
        <v>82</v>
      </c>
      <c r="T221" s="242"/>
      <c r="U221" s="242" t="s">
        <v>100</v>
      </c>
      <c r="V221" s="242"/>
    </row>
    <row r="222" spans="1:22" x14ac:dyDescent="0.25">
      <c r="A222" s="242" t="s">
        <v>73</v>
      </c>
      <c r="B222" s="242">
        <v>10203</v>
      </c>
      <c r="C222" s="242" t="s">
        <v>258</v>
      </c>
      <c r="D222" s="242"/>
      <c r="E222" s="242" t="s">
        <v>259</v>
      </c>
      <c r="F222" s="242" t="s">
        <v>188</v>
      </c>
      <c r="G222" s="242" t="s">
        <v>78</v>
      </c>
      <c r="H222" s="242" t="s">
        <v>260</v>
      </c>
      <c r="I222" s="243">
        <v>42838</v>
      </c>
      <c r="J222" s="243">
        <v>42838</v>
      </c>
      <c r="K222" s="244">
        <v>0</v>
      </c>
      <c r="L222" s="243">
        <v>42838</v>
      </c>
      <c r="M222" s="244">
        <v>0</v>
      </c>
      <c r="N222" s="243">
        <v>42872</v>
      </c>
      <c r="O222" s="244">
        <v>34</v>
      </c>
      <c r="P222" s="244" t="s">
        <v>82</v>
      </c>
      <c r="Q222" s="244" t="s">
        <v>82</v>
      </c>
      <c r="R222" s="242"/>
      <c r="S222" s="244">
        <v>17</v>
      </c>
      <c r="T222" s="242" t="s">
        <v>81</v>
      </c>
      <c r="U222" s="242" t="s">
        <v>261</v>
      </c>
      <c r="V222" s="242"/>
    </row>
    <row r="223" spans="1:22" x14ac:dyDescent="0.25">
      <c r="A223" s="242" t="s">
        <v>73</v>
      </c>
      <c r="B223" s="242">
        <v>10204</v>
      </c>
      <c r="C223" s="242" t="s">
        <v>74</v>
      </c>
      <c r="D223" s="242" t="s">
        <v>155</v>
      </c>
      <c r="E223" s="242" t="s">
        <v>76</v>
      </c>
      <c r="F223" s="242" t="s">
        <v>98</v>
      </c>
      <c r="G223" s="242" t="s">
        <v>86</v>
      </c>
      <c r="H223" s="242" t="s">
        <v>79</v>
      </c>
      <c r="I223" s="243">
        <v>42839</v>
      </c>
      <c r="J223" s="243">
        <v>42839</v>
      </c>
      <c r="K223" s="244">
        <v>0</v>
      </c>
      <c r="L223" s="243">
        <v>42839</v>
      </c>
      <c r="M223" s="244">
        <v>0</v>
      </c>
      <c r="N223" s="244" t="s">
        <v>80</v>
      </c>
      <c r="O223" s="244" t="s">
        <v>80</v>
      </c>
      <c r="P223" s="243">
        <v>42844</v>
      </c>
      <c r="Q223" s="244">
        <v>5</v>
      </c>
      <c r="R223" s="242" t="s">
        <v>237</v>
      </c>
      <c r="S223" s="244" t="s">
        <v>82</v>
      </c>
      <c r="T223" s="242"/>
      <c r="U223" s="242" t="s">
        <v>107</v>
      </c>
      <c r="V223" s="242"/>
    </row>
    <row r="224" spans="1:22" x14ac:dyDescent="0.25">
      <c r="A224" s="242" t="s">
        <v>73</v>
      </c>
      <c r="B224" s="242">
        <v>10205</v>
      </c>
      <c r="C224" s="242" t="s">
        <v>74</v>
      </c>
      <c r="D224" s="242" t="s">
        <v>105</v>
      </c>
      <c r="E224" s="242" t="s">
        <v>76</v>
      </c>
      <c r="F224" s="242" t="s">
        <v>85</v>
      </c>
      <c r="G224" s="242" t="s">
        <v>78</v>
      </c>
      <c r="H224" s="242" t="s">
        <v>79</v>
      </c>
      <c r="I224" s="243">
        <v>42839</v>
      </c>
      <c r="J224" s="243">
        <v>42839</v>
      </c>
      <c r="K224" s="244">
        <v>0</v>
      </c>
      <c r="L224" s="243">
        <v>42839</v>
      </c>
      <c r="M224" s="244">
        <v>0</v>
      </c>
      <c r="N224" s="244" t="s">
        <v>80</v>
      </c>
      <c r="O224" s="244" t="s">
        <v>80</v>
      </c>
      <c r="P224" s="243">
        <v>42848</v>
      </c>
      <c r="Q224" s="244">
        <v>9</v>
      </c>
      <c r="R224" s="242" t="s">
        <v>81</v>
      </c>
      <c r="S224" s="244" t="s">
        <v>82</v>
      </c>
      <c r="T224" s="242"/>
      <c r="U224" s="242" t="s">
        <v>96</v>
      </c>
      <c r="V224" s="242"/>
    </row>
    <row r="225" spans="1:22" x14ac:dyDescent="0.25">
      <c r="A225" s="242" t="s">
        <v>73</v>
      </c>
      <c r="B225" s="242">
        <v>10206</v>
      </c>
      <c r="C225" s="242" t="s">
        <v>74</v>
      </c>
      <c r="D225" s="242" t="s">
        <v>144</v>
      </c>
      <c r="E225" s="242" t="s">
        <v>76</v>
      </c>
      <c r="F225" s="242" t="s">
        <v>77</v>
      </c>
      <c r="G225" s="242" t="s">
        <v>86</v>
      </c>
      <c r="H225" s="242" t="s">
        <v>79</v>
      </c>
      <c r="I225" s="243">
        <v>42839</v>
      </c>
      <c r="J225" s="243">
        <v>42842</v>
      </c>
      <c r="K225" s="244">
        <v>3</v>
      </c>
      <c r="L225" s="243">
        <v>42842</v>
      </c>
      <c r="M225" s="244">
        <v>3</v>
      </c>
      <c r="N225" s="244" t="s">
        <v>80</v>
      </c>
      <c r="O225" s="244" t="s">
        <v>80</v>
      </c>
      <c r="P225" s="243">
        <v>42849</v>
      </c>
      <c r="Q225" s="244">
        <v>10</v>
      </c>
      <c r="R225" s="242" t="s">
        <v>81</v>
      </c>
      <c r="S225" s="244" t="s">
        <v>82</v>
      </c>
      <c r="T225" s="242"/>
      <c r="U225" s="242" t="s">
        <v>83</v>
      </c>
      <c r="V225" s="242"/>
    </row>
    <row r="226" spans="1:22" x14ac:dyDescent="0.25">
      <c r="A226" s="242" t="s">
        <v>73</v>
      </c>
      <c r="B226" s="242">
        <v>10207</v>
      </c>
      <c r="C226" s="242" t="s">
        <v>74</v>
      </c>
      <c r="D226" s="242" t="s">
        <v>97</v>
      </c>
      <c r="E226" s="242" t="s">
        <v>76</v>
      </c>
      <c r="F226" s="242" t="s">
        <v>98</v>
      </c>
      <c r="G226" s="242" t="s">
        <v>86</v>
      </c>
      <c r="H226" s="242" t="s">
        <v>79</v>
      </c>
      <c r="I226" s="243">
        <v>42839</v>
      </c>
      <c r="J226" s="243">
        <v>42839</v>
      </c>
      <c r="K226" s="244">
        <v>0</v>
      </c>
      <c r="L226" s="243">
        <v>42839</v>
      </c>
      <c r="M226" s="244">
        <v>0</v>
      </c>
      <c r="N226" s="244" t="s">
        <v>80</v>
      </c>
      <c r="O226" s="244" t="s">
        <v>80</v>
      </c>
      <c r="P226" s="243">
        <v>42849</v>
      </c>
      <c r="Q226" s="244">
        <v>10</v>
      </c>
      <c r="R226" s="242" t="s">
        <v>81</v>
      </c>
      <c r="S226" s="244" t="s">
        <v>82</v>
      </c>
      <c r="T226" s="242"/>
      <c r="U226" s="242" t="s">
        <v>100</v>
      </c>
      <c r="V226" s="242"/>
    </row>
    <row r="227" spans="1:22" x14ac:dyDescent="0.25">
      <c r="A227" s="242" t="s">
        <v>73</v>
      </c>
      <c r="B227" s="242">
        <v>10208</v>
      </c>
      <c r="C227" s="242" t="s">
        <v>74</v>
      </c>
      <c r="D227" s="242" t="s">
        <v>108</v>
      </c>
      <c r="E227" s="242" t="s">
        <v>76</v>
      </c>
      <c r="F227" s="242" t="s">
        <v>85</v>
      </c>
      <c r="G227" s="242" t="s">
        <v>78</v>
      </c>
      <c r="H227" s="242" t="s">
        <v>79</v>
      </c>
      <c r="I227" s="243">
        <v>42839</v>
      </c>
      <c r="J227" s="243">
        <v>42839</v>
      </c>
      <c r="K227" s="244">
        <v>0</v>
      </c>
      <c r="L227" s="243">
        <v>42839</v>
      </c>
      <c r="M227" s="244">
        <v>0</v>
      </c>
      <c r="N227" s="244" t="s">
        <v>80</v>
      </c>
      <c r="O227" s="244" t="s">
        <v>80</v>
      </c>
      <c r="P227" s="243">
        <v>42851</v>
      </c>
      <c r="Q227" s="244">
        <v>12</v>
      </c>
      <c r="R227" s="242" t="s">
        <v>81</v>
      </c>
      <c r="S227" s="244" t="s">
        <v>82</v>
      </c>
      <c r="T227" s="242"/>
      <c r="U227" s="242" t="s">
        <v>87</v>
      </c>
      <c r="V227" s="242"/>
    </row>
    <row r="228" spans="1:22" x14ac:dyDescent="0.25">
      <c r="A228" s="242" t="s">
        <v>73</v>
      </c>
      <c r="B228" s="242">
        <v>10209</v>
      </c>
      <c r="C228" s="242" t="s">
        <v>74</v>
      </c>
      <c r="D228" s="242" t="s">
        <v>84</v>
      </c>
      <c r="E228" s="242" t="s">
        <v>76</v>
      </c>
      <c r="F228" s="242" t="s">
        <v>85</v>
      </c>
      <c r="G228" s="242" t="s">
        <v>86</v>
      </c>
      <c r="H228" s="242" t="s">
        <v>79</v>
      </c>
      <c r="I228" s="243">
        <v>42839</v>
      </c>
      <c r="J228" s="243">
        <v>42839</v>
      </c>
      <c r="K228" s="244">
        <v>0</v>
      </c>
      <c r="L228" s="243">
        <v>42839</v>
      </c>
      <c r="M228" s="244">
        <v>0</v>
      </c>
      <c r="N228" s="244" t="s">
        <v>80</v>
      </c>
      <c r="O228" s="244" t="s">
        <v>80</v>
      </c>
      <c r="P228" s="243">
        <v>42852</v>
      </c>
      <c r="Q228" s="244">
        <v>13</v>
      </c>
      <c r="R228" s="242" t="s">
        <v>81</v>
      </c>
      <c r="S228" s="244" t="s">
        <v>82</v>
      </c>
      <c r="T228" s="242"/>
      <c r="U228" s="242" t="s">
        <v>87</v>
      </c>
      <c r="V228" s="242"/>
    </row>
    <row r="229" spans="1:22" x14ac:dyDescent="0.25">
      <c r="A229" s="242" t="s">
        <v>73</v>
      </c>
      <c r="B229" s="242">
        <v>10210</v>
      </c>
      <c r="C229" s="242" t="s">
        <v>74</v>
      </c>
      <c r="D229" s="242" t="s">
        <v>93</v>
      </c>
      <c r="E229" s="242" t="s">
        <v>76</v>
      </c>
      <c r="F229" s="242" t="s">
        <v>91</v>
      </c>
      <c r="G229" s="242" t="s">
        <v>86</v>
      </c>
      <c r="H229" s="242" t="s">
        <v>121</v>
      </c>
      <c r="I229" s="243">
        <v>42842</v>
      </c>
      <c r="J229" s="243">
        <v>42843</v>
      </c>
      <c r="K229" s="244">
        <v>1</v>
      </c>
      <c r="L229" s="243">
        <v>42843</v>
      </c>
      <c r="M229" s="244">
        <v>1</v>
      </c>
      <c r="N229" s="244" t="s">
        <v>80</v>
      </c>
      <c r="O229" s="244" t="s">
        <v>80</v>
      </c>
      <c r="P229" s="243">
        <v>42845</v>
      </c>
      <c r="Q229" s="244">
        <v>3</v>
      </c>
      <c r="R229" s="242" t="s">
        <v>81</v>
      </c>
      <c r="S229" s="244" t="s">
        <v>82</v>
      </c>
      <c r="T229" s="242"/>
      <c r="U229" s="242" t="s">
        <v>92</v>
      </c>
      <c r="V229" s="242"/>
    </row>
    <row r="230" spans="1:22" x14ac:dyDescent="0.25">
      <c r="A230" s="242" t="s">
        <v>73</v>
      </c>
      <c r="B230" s="242">
        <v>10211</v>
      </c>
      <c r="C230" s="242" t="s">
        <v>74</v>
      </c>
      <c r="D230" s="242" t="s">
        <v>137</v>
      </c>
      <c r="E230" s="242" t="s">
        <v>76</v>
      </c>
      <c r="F230" s="242" t="s">
        <v>138</v>
      </c>
      <c r="G230" s="242" t="s">
        <v>86</v>
      </c>
      <c r="H230" s="242" t="s">
        <v>79</v>
      </c>
      <c r="I230" s="243">
        <v>42842</v>
      </c>
      <c r="J230" s="243">
        <v>42842</v>
      </c>
      <c r="K230" s="244">
        <v>0</v>
      </c>
      <c r="L230" s="243">
        <v>42842</v>
      </c>
      <c r="M230" s="244">
        <v>0</v>
      </c>
      <c r="N230" s="244" t="s">
        <v>80</v>
      </c>
      <c r="O230" s="244" t="s">
        <v>80</v>
      </c>
      <c r="P230" s="243">
        <v>42846</v>
      </c>
      <c r="Q230" s="244">
        <v>4</v>
      </c>
      <c r="R230" s="242" t="s">
        <v>81</v>
      </c>
      <c r="S230" s="244" t="s">
        <v>82</v>
      </c>
      <c r="T230" s="242"/>
      <c r="U230" s="242" t="s">
        <v>139</v>
      </c>
      <c r="V230" s="242"/>
    </row>
    <row r="231" spans="1:22" x14ac:dyDescent="0.25">
      <c r="A231" s="242" t="s">
        <v>73</v>
      </c>
      <c r="B231" s="242">
        <v>10212</v>
      </c>
      <c r="C231" s="242" t="s">
        <v>74</v>
      </c>
      <c r="D231" s="242" t="s">
        <v>120</v>
      </c>
      <c r="E231" s="242" t="s">
        <v>76</v>
      </c>
      <c r="F231" s="242" t="s">
        <v>98</v>
      </c>
      <c r="G231" s="242" t="s">
        <v>78</v>
      </c>
      <c r="H231" s="242" t="s">
        <v>79</v>
      </c>
      <c r="I231" s="243">
        <v>42842</v>
      </c>
      <c r="J231" s="243">
        <v>42842</v>
      </c>
      <c r="K231" s="244">
        <v>0</v>
      </c>
      <c r="L231" s="243">
        <v>42842</v>
      </c>
      <c r="M231" s="244">
        <v>0</v>
      </c>
      <c r="N231" s="244" t="s">
        <v>80</v>
      </c>
      <c r="O231" s="244" t="s">
        <v>80</v>
      </c>
      <c r="P231" s="243">
        <v>42849</v>
      </c>
      <c r="Q231" s="244">
        <v>7</v>
      </c>
      <c r="R231" s="242" t="s">
        <v>81</v>
      </c>
      <c r="S231" s="244" t="s">
        <v>82</v>
      </c>
      <c r="T231" s="242"/>
      <c r="U231" s="242" t="s">
        <v>100</v>
      </c>
      <c r="V231" s="242"/>
    </row>
    <row r="232" spans="1:22" x14ac:dyDescent="0.25">
      <c r="A232" s="242" t="s">
        <v>73</v>
      </c>
      <c r="B232" s="242">
        <v>10213</v>
      </c>
      <c r="C232" s="242" t="s">
        <v>74</v>
      </c>
      <c r="D232" s="242" t="s">
        <v>120</v>
      </c>
      <c r="E232" s="242" t="s">
        <v>76</v>
      </c>
      <c r="F232" s="242" t="s">
        <v>98</v>
      </c>
      <c r="G232" s="242" t="s">
        <v>78</v>
      </c>
      <c r="H232" s="242" t="s">
        <v>79</v>
      </c>
      <c r="I232" s="243">
        <v>42842</v>
      </c>
      <c r="J232" s="243">
        <v>42842</v>
      </c>
      <c r="K232" s="244">
        <v>0</v>
      </c>
      <c r="L232" s="243">
        <v>42842</v>
      </c>
      <c r="M232" s="244">
        <v>0</v>
      </c>
      <c r="N232" s="244" t="s">
        <v>80</v>
      </c>
      <c r="O232" s="244" t="s">
        <v>80</v>
      </c>
      <c r="P232" s="243">
        <v>42851</v>
      </c>
      <c r="Q232" s="244">
        <v>9</v>
      </c>
      <c r="R232" s="242" t="s">
        <v>179</v>
      </c>
      <c r="S232" s="244" t="s">
        <v>82</v>
      </c>
      <c r="T232" s="242"/>
      <c r="U232" s="242" t="s">
        <v>100</v>
      </c>
      <c r="V232" s="242"/>
    </row>
    <row r="233" spans="1:22" x14ac:dyDescent="0.25">
      <c r="A233" s="242" t="s">
        <v>73</v>
      </c>
      <c r="B233" s="242">
        <v>10214</v>
      </c>
      <c r="C233" s="242" t="s">
        <v>74</v>
      </c>
      <c r="D233" s="242" t="s">
        <v>120</v>
      </c>
      <c r="E233" s="242" t="s">
        <v>76</v>
      </c>
      <c r="F233" s="242" t="s">
        <v>98</v>
      </c>
      <c r="G233" s="242" t="s">
        <v>78</v>
      </c>
      <c r="H233" s="242" t="s">
        <v>79</v>
      </c>
      <c r="I233" s="243">
        <v>42842</v>
      </c>
      <c r="J233" s="243">
        <v>42842</v>
      </c>
      <c r="K233" s="244">
        <v>0</v>
      </c>
      <c r="L233" s="243">
        <v>42842</v>
      </c>
      <c r="M233" s="244">
        <v>0</v>
      </c>
      <c r="N233" s="244" t="s">
        <v>80</v>
      </c>
      <c r="O233" s="244" t="s">
        <v>80</v>
      </c>
      <c r="P233" s="243">
        <v>42851</v>
      </c>
      <c r="Q233" s="244">
        <v>9</v>
      </c>
      <c r="R233" s="242" t="s">
        <v>129</v>
      </c>
      <c r="S233" s="244" t="s">
        <v>82</v>
      </c>
      <c r="T233" s="242"/>
      <c r="U233" s="242" t="s">
        <v>100</v>
      </c>
      <c r="V233" s="242"/>
    </row>
    <row r="234" spans="1:22" x14ac:dyDescent="0.25">
      <c r="A234" s="242" t="s">
        <v>73</v>
      </c>
      <c r="B234" s="242">
        <v>10215</v>
      </c>
      <c r="C234" s="242" t="s">
        <v>74</v>
      </c>
      <c r="D234" s="242" t="s">
        <v>142</v>
      </c>
      <c r="E234" s="242" t="s">
        <v>76</v>
      </c>
      <c r="F234" s="242" t="s">
        <v>85</v>
      </c>
      <c r="G234" s="242" t="s">
        <v>86</v>
      </c>
      <c r="H234" s="242" t="s">
        <v>79</v>
      </c>
      <c r="I234" s="243">
        <v>42842</v>
      </c>
      <c r="J234" s="243">
        <v>42842</v>
      </c>
      <c r="K234" s="244">
        <v>0</v>
      </c>
      <c r="L234" s="243">
        <v>42842</v>
      </c>
      <c r="M234" s="244">
        <v>0</v>
      </c>
      <c r="N234" s="244" t="s">
        <v>80</v>
      </c>
      <c r="O234" s="244" t="s">
        <v>80</v>
      </c>
      <c r="P234" s="243">
        <v>42851</v>
      </c>
      <c r="Q234" s="244">
        <v>9</v>
      </c>
      <c r="R234" s="242" t="s">
        <v>81</v>
      </c>
      <c r="S234" s="244" t="s">
        <v>82</v>
      </c>
      <c r="T234" s="242"/>
      <c r="U234" s="242" t="s">
        <v>143</v>
      </c>
      <c r="V234" s="242"/>
    </row>
    <row r="235" spans="1:22" x14ac:dyDescent="0.25">
      <c r="A235" s="242" t="s">
        <v>73</v>
      </c>
      <c r="B235" s="242">
        <v>10216</v>
      </c>
      <c r="C235" s="242" t="s">
        <v>74</v>
      </c>
      <c r="D235" s="242" t="s">
        <v>184</v>
      </c>
      <c r="E235" s="242" t="s">
        <v>76</v>
      </c>
      <c r="F235" s="242" t="s">
        <v>98</v>
      </c>
      <c r="G235" s="242" t="s">
        <v>86</v>
      </c>
      <c r="H235" s="242" t="s">
        <v>79</v>
      </c>
      <c r="I235" s="243">
        <v>42842</v>
      </c>
      <c r="J235" s="243">
        <v>42842</v>
      </c>
      <c r="K235" s="244">
        <v>0</v>
      </c>
      <c r="L235" s="243">
        <v>42842</v>
      </c>
      <c r="M235" s="244">
        <v>0</v>
      </c>
      <c r="N235" s="244" t="s">
        <v>80</v>
      </c>
      <c r="O235" s="244" t="s">
        <v>80</v>
      </c>
      <c r="P235" s="243">
        <v>42851</v>
      </c>
      <c r="Q235" s="244">
        <v>9</v>
      </c>
      <c r="R235" s="242" t="s">
        <v>81</v>
      </c>
      <c r="S235" s="244" t="s">
        <v>82</v>
      </c>
      <c r="T235" s="242"/>
      <c r="U235" s="242" t="s">
        <v>130</v>
      </c>
      <c r="V235" s="242"/>
    </row>
    <row r="236" spans="1:22" x14ac:dyDescent="0.25">
      <c r="A236" s="242" t="s">
        <v>73</v>
      </c>
      <c r="B236" s="242">
        <v>10217</v>
      </c>
      <c r="C236" s="242" t="s">
        <v>74</v>
      </c>
      <c r="D236" s="242" t="s">
        <v>97</v>
      </c>
      <c r="E236" s="242" t="s">
        <v>76</v>
      </c>
      <c r="F236" s="242" t="s">
        <v>98</v>
      </c>
      <c r="G236" s="242" t="s">
        <v>86</v>
      </c>
      <c r="H236" s="242" t="s">
        <v>79</v>
      </c>
      <c r="I236" s="243">
        <v>42842</v>
      </c>
      <c r="J236" s="243">
        <v>42843</v>
      </c>
      <c r="K236" s="244">
        <v>1</v>
      </c>
      <c r="L236" s="243">
        <v>42843</v>
      </c>
      <c r="M236" s="244">
        <v>1</v>
      </c>
      <c r="N236" s="244" t="s">
        <v>80</v>
      </c>
      <c r="O236" s="244" t="s">
        <v>80</v>
      </c>
      <c r="P236" s="243">
        <v>42851</v>
      </c>
      <c r="Q236" s="244">
        <v>9</v>
      </c>
      <c r="R236" s="242" t="s">
        <v>81</v>
      </c>
      <c r="S236" s="244" t="s">
        <v>82</v>
      </c>
      <c r="T236" s="242"/>
      <c r="U236" s="242" t="s">
        <v>229</v>
      </c>
      <c r="V236" s="242"/>
    </row>
    <row r="237" spans="1:22" x14ac:dyDescent="0.25">
      <c r="A237" s="242" t="s">
        <v>73</v>
      </c>
      <c r="B237" s="242">
        <v>10218</v>
      </c>
      <c r="C237" s="242" t="s">
        <v>74</v>
      </c>
      <c r="D237" s="242" t="s">
        <v>158</v>
      </c>
      <c r="E237" s="242" t="s">
        <v>76</v>
      </c>
      <c r="F237" s="242" t="s">
        <v>95</v>
      </c>
      <c r="G237" s="242" t="s">
        <v>86</v>
      </c>
      <c r="H237" s="242" t="s">
        <v>79</v>
      </c>
      <c r="I237" s="243">
        <v>42842</v>
      </c>
      <c r="J237" s="243">
        <v>42842</v>
      </c>
      <c r="K237" s="244">
        <v>0</v>
      </c>
      <c r="L237" s="243">
        <v>42842</v>
      </c>
      <c r="M237" s="244">
        <v>0</v>
      </c>
      <c r="N237" s="244" t="s">
        <v>80</v>
      </c>
      <c r="O237" s="244" t="s">
        <v>80</v>
      </c>
      <c r="P237" s="243">
        <v>42852</v>
      </c>
      <c r="Q237" s="244">
        <v>10</v>
      </c>
      <c r="R237" s="242" t="s">
        <v>81</v>
      </c>
      <c r="S237" s="244" t="s">
        <v>82</v>
      </c>
      <c r="T237" s="242"/>
      <c r="U237" s="242" t="s">
        <v>96</v>
      </c>
      <c r="V237" s="242"/>
    </row>
    <row r="238" spans="1:22" x14ac:dyDescent="0.25">
      <c r="A238" s="242" t="s">
        <v>73</v>
      </c>
      <c r="B238" s="242">
        <v>10219</v>
      </c>
      <c r="C238" s="242" t="s">
        <v>74</v>
      </c>
      <c r="D238" s="242" t="s">
        <v>110</v>
      </c>
      <c r="E238" s="242" t="s">
        <v>76</v>
      </c>
      <c r="F238" s="242" t="s">
        <v>111</v>
      </c>
      <c r="G238" s="242" t="s">
        <v>86</v>
      </c>
      <c r="H238" s="242" t="s">
        <v>121</v>
      </c>
      <c r="I238" s="243">
        <v>42842</v>
      </c>
      <c r="J238" s="243">
        <v>42844</v>
      </c>
      <c r="K238" s="244">
        <v>2</v>
      </c>
      <c r="L238" s="243">
        <v>42845</v>
      </c>
      <c r="M238" s="244">
        <v>3</v>
      </c>
      <c r="N238" s="244" t="s">
        <v>80</v>
      </c>
      <c r="O238" s="244" t="s">
        <v>80</v>
      </c>
      <c r="P238" s="243">
        <v>42853</v>
      </c>
      <c r="Q238" s="244">
        <v>11</v>
      </c>
      <c r="R238" s="242" t="s">
        <v>81</v>
      </c>
      <c r="S238" s="244" t="s">
        <v>82</v>
      </c>
      <c r="T238" s="242"/>
      <c r="U238" s="242" t="s">
        <v>112</v>
      </c>
      <c r="V238" s="242"/>
    </row>
    <row r="239" spans="1:22" ht="30" x14ac:dyDescent="0.25">
      <c r="A239" s="242" t="s">
        <v>73</v>
      </c>
      <c r="B239" s="242">
        <v>10220</v>
      </c>
      <c r="C239" s="242" t="s">
        <v>74</v>
      </c>
      <c r="D239" s="242" t="s">
        <v>97</v>
      </c>
      <c r="E239" s="242" t="s">
        <v>76</v>
      </c>
      <c r="F239" s="242" t="s">
        <v>98</v>
      </c>
      <c r="G239" s="242" t="s">
        <v>86</v>
      </c>
      <c r="H239" s="242" t="s">
        <v>79</v>
      </c>
      <c r="I239" s="243">
        <v>42842</v>
      </c>
      <c r="J239" s="243">
        <v>42843</v>
      </c>
      <c r="K239" s="244">
        <v>1</v>
      </c>
      <c r="L239" s="243">
        <v>42843</v>
      </c>
      <c r="M239" s="244">
        <v>1</v>
      </c>
      <c r="N239" s="244" t="s">
        <v>80</v>
      </c>
      <c r="O239" s="244" t="s">
        <v>80</v>
      </c>
      <c r="P239" s="244" t="s">
        <v>82</v>
      </c>
      <c r="Q239" s="244" t="s">
        <v>82</v>
      </c>
      <c r="R239" s="242"/>
      <c r="S239" s="244">
        <v>13</v>
      </c>
      <c r="T239" s="247" t="s">
        <v>231</v>
      </c>
      <c r="U239" s="242" t="s">
        <v>100</v>
      </c>
      <c r="V239" s="242"/>
    </row>
    <row r="240" spans="1:22" x14ac:dyDescent="0.25">
      <c r="A240" s="242" t="s">
        <v>73</v>
      </c>
      <c r="B240" s="242">
        <v>10221</v>
      </c>
      <c r="C240" s="242" t="s">
        <v>74</v>
      </c>
      <c r="D240" s="242" t="s">
        <v>101</v>
      </c>
      <c r="E240" s="242" t="s">
        <v>76</v>
      </c>
      <c r="F240" s="242" t="s">
        <v>102</v>
      </c>
      <c r="G240" s="242" t="s">
        <v>86</v>
      </c>
      <c r="H240" s="242" t="s">
        <v>79</v>
      </c>
      <c r="I240" s="243">
        <v>42842</v>
      </c>
      <c r="J240" s="243">
        <v>42843</v>
      </c>
      <c r="K240" s="244">
        <v>1</v>
      </c>
      <c r="L240" s="243">
        <v>42843</v>
      </c>
      <c r="M240" s="244">
        <v>1</v>
      </c>
      <c r="N240" s="244" t="s">
        <v>80</v>
      </c>
      <c r="O240" s="244" t="s">
        <v>80</v>
      </c>
      <c r="P240" s="244" t="s">
        <v>82</v>
      </c>
      <c r="Q240" s="244" t="s">
        <v>82</v>
      </c>
      <c r="R240" s="242"/>
      <c r="S240" s="244">
        <v>13</v>
      </c>
      <c r="T240" s="247" t="s">
        <v>81</v>
      </c>
      <c r="U240" s="242" t="s">
        <v>104</v>
      </c>
      <c r="V240" s="242"/>
    </row>
    <row r="241" spans="1:22" x14ac:dyDescent="0.25">
      <c r="A241" s="242" t="s">
        <v>73</v>
      </c>
      <c r="B241" s="242">
        <v>10222</v>
      </c>
      <c r="C241" s="242" t="s">
        <v>258</v>
      </c>
      <c r="D241" s="242"/>
      <c r="E241" s="242" t="s">
        <v>263</v>
      </c>
      <c r="F241" s="242" t="s">
        <v>98</v>
      </c>
      <c r="G241" s="242" t="s">
        <v>86</v>
      </c>
      <c r="H241" s="242" t="s">
        <v>271</v>
      </c>
      <c r="I241" s="243">
        <v>42842</v>
      </c>
      <c r="J241" s="243">
        <v>42842</v>
      </c>
      <c r="K241" s="244">
        <v>0</v>
      </c>
      <c r="L241" s="243">
        <v>42842</v>
      </c>
      <c r="M241" s="244">
        <v>0</v>
      </c>
      <c r="N241" s="244"/>
      <c r="O241" s="244"/>
      <c r="P241" s="244" t="s">
        <v>82</v>
      </c>
      <c r="Q241" s="244" t="s">
        <v>82</v>
      </c>
      <c r="R241" s="242"/>
      <c r="S241" s="244">
        <v>13</v>
      </c>
      <c r="T241" s="242" t="s">
        <v>81</v>
      </c>
      <c r="U241" s="242">
        <v>0</v>
      </c>
      <c r="V241" s="242"/>
    </row>
    <row r="242" spans="1:22" x14ac:dyDescent="0.25">
      <c r="A242" s="242" t="s">
        <v>73</v>
      </c>
      <c r="B242" s="242">
        <v>10223</v>
      </c>
      <c r="C242" s="242" t="s">
        <v>74</v>
      </c>
      <c r="D242" s="242" t="s">
        <v>97</v>
      </c>
      <c r="E242" s="242" t="s">
        <v>76</v>
      </c>
      <c r="F242" s="242" t="s">
        <v>98</v>
      </c>
      <c r="G242" s="242" t="s">
        <v>86</v>
      </c>
      <c r="H242" s="242" t="s">
        <v>99</v>
      </c>
      <c r="I242" s="243">
        <v>42843</v>
      </c>
      <c r="J242" s="243">
        <v>42844</v>
      </c>
      <c r="K242" s="244">
        <v>1</v>
      </c>
      <c r="L242" s="243">
        <v>42844</v>
      </c>
      <c r="M242" s="244">
        <v>1</v>
      </c>
      <c r="N242" s="244" t="s">
        <v>80</v>
      </c>
      <c r="O242" s="244" t="s">
        <v>80</v>
      </c>
      <c r="P242" s="243">
        <v>42850</v>
      </c>
      <c r="Q242" s="244">
        <v>7</v>
      </c>
      <c r="R242" s="242" t="s">
        <v>81</v>
      </c>
      <c r="S242" s="244" t="s">
        <v>82</v>
      </c>
      <c r="T242" s="242"/>
      <c r="U242" s="242" t="s">
        <v>100</v>
      </c>
      <c r="V242" s="242"/>
    </row>
    <row r="243" spans="1:22" x14ac:dyDescent="0.25">
      <c r="A243" s="242" t="s">
        <v>73</v>
      </c>
      <c r="B243" s="242">
        <v>10224</v>
      </c>
      <c r="C243" s="242" t="s">
        <v>74</v>
      </c>
      <c r="D243" s="242" t="s">
        <v>120</v>
      </c>
      <c r="E243" s="242" t="s">
        <v>76</v>
      </c>
      <c r="F243" s="242" t="s">
        <v>98</v>
      </c>
      <c r="G243" s="242" t="s">
        <v>78</v>
      </c>
      <c r="H243" s="242" t="s">
        <v>79</v>
      </c>
      <c r="I243" s="243">
        <v>42843</v>
      </c>
      <c r="J243" s="243">
        <v>42844</v>
      </c>
      <c r="K243" s="244">
        <v>1</v>
      </c>
      <c r="L243" s="243">
        <v>42844</v>
      </c>
      <c r="M243" s="244">
        <v>1</v>
      </c>
      <c r="N243" s="244" t="s">
        <v>80</v>
      </c>
      <c r="O243" s="244" t="s">
        <v>80</v>
      </c>
      <c r="P243" s="243">
        <v>42852</v>
      </c>
      <c r="Q243" s="244">
        <v>9</v>
      </c>
      <c r="R243" s="242" t="s">
        <v>154</v>
      </c>
      <c r="S243" s="244" t="s">
        <v>82</v>
      </c>
      <c r="T243" s="242"/>
      <c r="U243" s="242" t="s">
        <v>100</v>
      </c>
      <c r="V243" s="242"/>
    </row>
    <row r="244" spans="1:22" x14ac:dyDescent="0.25">
      <c r="A244" s="242" t="s">
        <v>73</v>
      </c>
      <c r="B244" s="247">
        <v>10225</v>
      </c>
      <c r="C244" s="242" t="s">
        <v>74</v>
      </c>
      <c r="D244" s="242" t="s">
        <v>97</v>
      </c>
      <c r="E244" s="242" t="s">
        <v>76</v>
      </c>
      <c r="F244" s="242" t="s">
        <v>98</v>
      </c>
      <c r="G244" s="242" t="s">
        <v>86</v>
      </c>
      <c r="H244" s="242" t="s">
        <v>79</v>
      </c>
      <c r="I244" s="243">
        <v>42843</v>
      </c>
      <c r="J244" s="243">
        <v>42843</v>
      </c>
      <c r="K244" s="244">
        <v>0</v>
      </c>
      <c r="L244" s="244" t="s">
        <v>82</v>
      </c>
      <c r="M244" s="244" t="s">
        <v>82</v>
      </c>
      <c r="N244" s="244" t="s">
        <v>80</v>
      </c>
      <c r="O244" s="244" t="s">
        <v>80</v>
      </c>
      <c r="P244" s="243">
        <v>42852</v>
      </c>
      <c r="Q244" s="244">
        <v>9</v>
      </c>
      <c r="R244" s="247" t="s">
        <v>81</v>
      </c>
      <c r="S244" s="244" t="s">
        <v>82</v>
      </c>
      <c r="T244" s="247"/>
      <c r="U244" s="247" t="s">
        <v>100</v>
      </c>
      <c r="V244" s="242"/>
    </row>
    <row r="245" spans="1:22" x14ac:dyDescent="0.25">
      <c r="A245" s="242" t="s">
        <v>73</v>
      </c>
      <c r="B245" s="247">
        <v>10226</v>
      </c>
      <c r="C245" s="242" t="s">
        <v>74</v>
      </c>
      <c r="D245" s="242" t="s">
        <v>145</v>
      </c>
      <c r="E245" s="242" t="s">
        <v>76</v>
      </c>
      <c r="F245" s="242" t="s">
        <v>128</v>
      </c>
      <c r="G245" s="242" t="s">
        <v>86</v>
      </c>
      <c r="H245" s="242" t="s">
        <v>79</v>
      </c>
      <c r="I245" s="243">
        <v>42843</v>
      </c>
      <c r="J245" s="243">
        <v>42843</v>
      </c>
      <c r="K245" s="244">
        <v>0</v>
      </c>
      <c r="L245" s="243">
        <v>42844</v>
      </c>
      <c r="M245" s="244">
        <v>1</v>
      </c>
      <c r="N245" s="244" t="s">
        <v>80</v>
      </c>
      <c r="O245" s="244" t="s">
        <v>80</v>
      </c>
      <c r="P245" s="243">
        <v>42852</v>
      </c>
      <c r="Q245" s="244">
        <v>9</v>
      </c>
      <c r="R245" s="242" t="s">
        <v>81</v>
      </c>
      <c r="S245" s="244" t="s">
        <v>82</v>
      </c>
      <c r="T245" s="242"/>
      <c r="U245" s="242" t="s">
        <v>130</v>
      </c>
      <c r="V245" s="242"/>
    </row>
    <row r="246" spans="1:22" x14ac:dyDescent="0.25">
      <c r="A246" s="242" t="s">
        <v>73</v>
      </c>
      <c r="B246" s="247">
        <v>10227</v>
      </c>
      <c r="C246" s="242" t="s">
        <v>74</v>
      </c>
      <c r="D246" s="242" t="s">
        <v>101</v>
      </c>
      <c r="E246" s="242" t="s">
        <v>76</v>
      </c>
      <c r="F246" s="242" t="s">
        <v>102</v>
      </c>
      <c r="G246" s="242" t="s">
        <v>86</v>
      </c>
      <c r="H246" s="242" t="s">
        <v>79</v>
      </c>
      <c r="I246" s="243">
        <v>42843</v>
      </c>
      <c r="J246" s="243">
        <v>42843</v>
      </c>
      <c r="K246" s="244">
        <v>0</v>
      </c>
      <c r="L246" s="243">
        <v>42843</v>
      </c>
      <c r="M246" s="244">
        <v>0</v>
      </c>
      <c r="N246" s="244" t="s">
        <v>80</v>
      </c>
      <c r="O246" s="244" t="s">
        <v>80</v>
      </c>
      <c r="P246" s="243">
        <v>42853</v>
      </c>
      <c r="Q246" s="244">
        <v>10</v>
      </c>
      <c r="R246" s="247" t="s">
        <v>81</v>
      </c>
      <c r="S246" s="244" t="s">
        <v>82</v>
      </c>
      <c r="T246" s="247"/>
      <c r="U246" s="247" t="s">
        <v>104</v>
      </c>
      <c r="V246" s="242"/>
    </row>
    <row r="247" spans="1:22" x14ac:dyDescent="0.25">
      <c r="A247" s="242" t="s">
        <v>73</v>
      </c>
      <c r="B247" s="247">
        <v>10228</v>
      </c>
      <c r="C247" s="242" t="s">
        <v>74</v>
      </c>
      <c r="D247" s="242" t="s">
        <v>93</v>
      </c>
      <c r="E247" s="242" t="s">
        <v>76</v>
      </c>
      <c r="F247" s="242" t="s">
        <v>91</v>
      </c>
      <c r="G247" s="242" t="s">
        <v>86</v>
      </c>
      <c r="H247" s="242" t="s">
        <v>79</v>
      </c>
      <c r="I247" s="243">
        <v>42843</v>
      </c>
      <c r="J247" s="243">
        <v>42843</v>
      </c>
      <c r="K247" s="244">
        <v>0</v>
      </c>
      <c r="L247" s="243">
        <v>42843</v>
      </c>
      <c r="M247" s="244">
        <v>0</v>
      </c>
      <c r="N247" s="244" t="s">
        <v>80</v>
      </c>
      <c r="O247" s="244" t="s">
        <v>80</v>
      </c>
      <c r="P247" s="243">
        <v>42853</v>
      </c>
      <c r="Q247" s="244">
        <v>10</v>
      </c>
      <c r="R247" s="242" t="s">
        <v>81</v>
      </c>
      <c r="S247" s="244" t="s">
        <v>82</v>
      </c>
      <c r="T247" s="242"/>
      <c r="U247" s="242" t="s">
        <v>92</v>
      </c>
      <c r="V247" s="242"/>
    </row>
    <row r="248" spans="1:22" x14ac:dyDescent="0.25">
      <c r="A248" s="242" t="s">
        <v>73</v>
      </c>
      <c r="B248" s="247">
        <v>10229</v>
      </c>
      <c r="C248" s="242" t="s">
        <v>74</v>
      </c>
      <c r="D248" s="242" t="s">
        <v>120</v>
      </c>
      <c r="E248" s="242" t="s">
        <v>76</v>
      </c>
      <c r="F248" s="242" t="s">
        <v>98</v>
      </c>
      <c r="G248" s="242" t="s">
        <v>86</v>
      </c>
      <c r="H248" s="242" t="s">
        <v>121</v>
      </c>
      <c r="I248" s="243">
        <v>42843</v>
      </c>
      <c r="J248" s="243">
        <v>42844</v>
      </c>
      <c r="K248" s="244">
        <v>1</v>
      </c>
      <c r="L248" s="243">
        <v>42844</v>
      </c>
      <c r="M248" s="244">
        <v>1</v>
      </c>
      <c r="N248" s="244" t="s">
        <v>80</v>
      </c>
      <c r="O248" s="244" t="s">
        <v>80</v>
      </c>
      <c r="P248" s="243">
        <v>42853</v>
      </c>
      <c r="Q248" s="244">
        <v>10</v>
      </c>
      <c r="R248" s="242" t="s">
        <v>141</v>
      </c>
      <c r="S248" s="244" t="s">
        <v>82</v>
      </c>
      <c r="T248" s="242"/>
      <c r="U248" s="242" t="s">
        <v>100</v>
      </c>
      <c r="V248" s="242"/>
    </row>
    <row r="249" spans="1:22" x14ac:dyDescent="0.25">
      <c r="A249" s="242" t="s">
        <v>73</v>
      </c>
      <c r="B249" s="247">
        <v>10230</v>
      </c>
      <c r="C249" s="242" t="s">
        <v>74</v>
      </c>
      <c r="D249" s="242" t="s">
        <v>120</v>
      </c>
      <c r="E249" s="242" t="s">
        <v>76</v>
      </c>
      <c r="F249" s="242" t="s">
        <v>98</v>
      </c>
      <c r="G249" s="242" t="s">
        <v>78</v>
      </c>
      <c r="H249" s="242" t="s">
        <v>121</v>
      </c>
      <c r="I249" s="243">
        <v>42843</v>
      </c>
      <c r="J249" s="243">
        <v>42843</v>
      </c>
      <c r="K249" s="244">
        <v>0</v>
      </c>
      <c r="L249" s="243">
        <v>42843</v>
      </c>
      <c r="M249" s="244">
        <v>0</v>
      </c>
      <c r="N249" s="244" t="s">
        <v>80</v>
      </c>
      <c r="O249" s="244" t="s">
        <v>80</v>
      </c>
      <c r="P249" s="244" t="s">
        <v>82</v>
      </c>
      <c r="Q249" s="244" t="s">
        <v>82</v>
      </c>
      <c r="R249" s="242"/>
      <c r="S249" s="244">
        <v>12</v>
      </c>
      <c r="T249" s="247" t="s">
        <v>146</v>
      </c>
      <c r="U249" s="242" t="s">
        <v>100</v>
      </c>
      <c r="V249" s="242"/>
    </row>
    <row r="250" spans="1:22" x14ac:dyDescent="0.25">
      <c r="A250" s="242" t="s">
        <v>73</v>
      </c>
      <c r="B250" s="247">
        <v>10231</v>
      </c>
      <c r="C250" s="242" t="s">
        <v>74</v>
      </c>
      <c r="D250" s="242" t="s">
        <v>101</v>
      </c>
      <c r="E250" s="242" t="s">
        <v>76</v>
      </c>
      <c r="F250" s="242" t="s">
        <v>102</v>
      </c>
      <c r="G250" s="242" t="s">
        <v>86</v>
      </c>
      <c r="H250" s="242" t="s">
        <v>79</v>
      </c>
      <c r="I250" s="243">
        <v>42843</v>
      </c>
      <c r="J250" s="243">
        <v>42843</v>
      </c>
      <c r="K250" s="244">
        <v>0</v>
      </c>
      <c r="L250" s="243">
        <v>42843</v>
      </c>
      <c r="M250" s="244">
        <v>0</v>
      </c>
      <c r="N250" s="244" t="s">
        <v>80</v>
      </c>
      <c r="O250" s="244" t="s">
        <v>80</v>
      </c>
      <c r="P250" s="244" t="s">
        <v>82</v>
      </c>
      <c r="Q250" s="244" t="s">
        <v>82</v>
      </c>
      <c r="R250" s="242"/>
      <c r="S250" s="244">
        <v>12</v>
      </c>
      <c r="T250" s="247" t="s">
        <v>81</v>
      </c>
      <c r="U250" s="242" t="s">
        <v>104</v>
      </c>
      <c r="V250" s="242"/>
    </row>
    <row r="251" spans="1:22" x14ac:dyDescent="0.25">
      <c r="A251" s="242" t="s">
        <v>73</v>
      </c>
      <c r="B251" s="247">
        <v>10232</v>
      </c>
      <c r="C251" s="242" t="s">
        <v>74</v>
      </c>
      <c r="D251" s="242" t="s">
        <v>108</v>
      </c>
      <c r="E251" s="242" t="s">
        <v>76</v>
      </c>
      <c r="F251" s="242" t="s">
        <v>85</v>
      </c>
      <c r="G251" s="242" t="s">
        <v>78</v>
      </c>
      <c r="H251" s="242" t="s">
        <v>79</v>
      </c>
      <c r="I251" s="243">
        <v>42843</v>
      </c>
      <c r="J251" s="243">
        <v>42843</v>
      </c>
      <c r="K251" s="244">
        <v>0</v>
      </c>
      <c r="L251" s="243">
        <v>42846</v>
      </c>
      <c r="M251" s="244">
        <v>3</v>
      </c>
      <c r="N251" s="244" t="s">
        <v>80</v>
      </c>
      <c r="O251" s="244" t="s">
        <v>80</v>
      </c>
      <c r="P251" s="244" t="s">
        <v>82</v>
      </c>
      <c r="Q251" s="244" t="s">
        <v>82</v>
      </c>
      <c r="R251" s="242"/>
      <c r="S251" s="244">
        <v>12</v>
      </c>
      <c r="T251" s="247" t="s">
        <v>81</v>
      </c>
      <c r="U251" s="242" t="s">
        <v>87</v>
      </c>
      <c r="V251" s="242"/>
    </row>
    <row r="252" spans="1:22" x14ac:dyDescent="0.25">
      <c r="A252" s="242" t="s">
        <v>73</v>
      </c>
      <c r="B252" s="247">
        <v>10233</v>
      </c>
      <c r="C252" s="242" t="s">
        <v>74</v>
      </c>
      <c r="D252" s="242" t="s">
        <v>75</v>
      </c>
      <c r="E252" s="242" t="s">
        <v>76</v>
      </c>
      <c r="F252" s="242" t="s">
        <v>77</v>
      </c>
      <c r="G252" s="242" t="s">
        <v>78</v>
      </c>
      <c r="H252" s="242" t="s">
        <v>79</v>
      </c>
      <c r="I252" s="243">
        <v>42844</v>
      </c>
      <c r="J252" s="243">
        <v>42844</v>
      </c>
      <c r="K252" s="244">
        <v>0</v>
      </c>
      <c r="L252" s="244" t="s">
        <v>82</v>
      </c>
      <c r="M252" s="244" t="s">
        <v>82</v>
      </c>
      <c r="N252" s="244" t="s">
        <v>80</v>
      </c>
      <c r="O252" s="244" t="s">
        <v>80</v>
      </c>
      <c r="P252" s="243">
        <v>42849</v>
      </c>
      <c r="Q252" s="244">
        <v>5</v>
      </c>
      <c r="R252" s="242" t="s">
        <v>81</v>
      </c>
      <c r="S252" s="244" t="s">
        <v>82</v>
      </c>
      <c r="T252" s="242"/>
      <c r="U252" s="242" t="s">
        <v>83</v>
      </c>
      <c r="V252" s="242"/>
    </row>
    <row r="253" spans="1:22" x14ac:dyDescent="0.25">
      <c r="A253" s="242" t="s">
        <v>73</v>
      </c>
      <c r="B253" s="247">
        <v>10234</v>
      </c>
      <c r="C253" s="242" t="s">
        <v>74</v>
      </c>
      <c r="D253" s="242" t="s">
        <v>118</v>
      </c>
      <c r="E253" s="242" t="s">
        <v>76</v>
      </c>
      <c r="F253" s="242" t="s">
        <v>98</v>
      </c>
      <c r="G253" s="242" t="s">
        <v>86</v>
      </c>
      <c r="H253" s="242" t="s">
        <v>79</v>
      </c>
      <c r="I253" s="243">
        <v>42844</v>
      </c>
      <c r="J253" s="243">
        <v>42844</v>
      </c>
      <c r="K253" s="244">
        <v>0</v>
      </c>
      <c r="L253" s="243">
        <v>42844</v>
      </c>
      <c r="M253" s="244">
        <v>0</v>
      </c>
      <c r="N253" s="244" t="s">
        <v>80</v>
      </c>
      <c r="O253" s="244" t="s">
        <v>80</v>
      </c>
      <c r="P253" s="243">
        <v>42851</v>
      </c>
      <c r="Q253" s="244">
        <v>7</v>
      </c>
      <c r="R253" s="242" t="s">
        <v>81</v>
      </c>
      <c r="S253" s="244" t="s">
        <v>82</v>
      </c>
      <c r="T253" s="242"/>
      <c r="U253" s="242" t="s">
        <v>119</v>
      </c>
      <c r="V253" s="242"/>
    </row>
    <row r="254" spans="1:22" x14ac:dyDescent="0.25">
      <c r="A254" s="242" t="s">
        <v>73</v>
      </c>
      <c r="B254" s="247">
        <v>10235</v>
      </c>
      <c r="C254" s="242" t="s">
        <v>74</v>
      </c>
      <c r="D254" s="242" t="s">
        <v>159</v>
      </c>
      <c r="E254" s="242" t="s">
        <v>76</v>
      </c>
      <c r="F254" s="242" t="s">
        <v>95</v>
      </c>
      <c r="G254" s="242" t="s">
        <v>86</v>
      </c>
      <c r="H254" s="242" t="s">
        <v>79</v>
      </c>
      <c r="I254" s="243">
        <v>42844</v>
      </c>
      <c r="J254" s="243">
        <v>42845</v>
      </c>
      <c r="K254" s="244">
        <v>1</v>
      </c>
      <c r="L254" s="243">
        <v>42845</v>
      </c>
      <c r="M254" s="244">
        <v>1</v>
      </c>
      <c r="N254" s="244" t="s">
        <v>80</v>
      </c>
      <c r="O254" s="244" t="s">
        <v>80</v>
      </c>
      <c r="P254" s="243">
        <v>42852</v>
      </c>
      <c r="Q254" s="244">
        <v>8</v>
      </c>
      <c r="R254" s="242" t="s">
        <v>81</v>
      </c>
      <c r="S254" s="244" t="s">
        <v>82</v>
      </c>
      <c r="T254" s="242"/>
      <c r="U254" s="242" t="s">
        <v>96</v>
      </c>
      <c r="V254" s="242"/>
    </row>
    <row r="255" spans="1:22" x14ac:dyDescent="0.25">
      <c r="A255" s="242" t="s">
        <v>73</v>
      </c>
      <c r="B255" s="247">
        <v>10236</v>
      </c>
      <c r="C255" s="242" t="s">
        <v>74</v>
      </c>
      <c r="D255" s="242" t="s">
        <v>118</v>
      </c>
      <c r="E255" s="242" t="s">
        <v>76</v>
      </c>
      <c r="F255" s="242" t="s">
        <v>98</v>
      </c>
      <c r="G255" s="242" t="s">
        <v>86</v>
      </c>
      <c r="H255" s="242" t="s">
        <v>79</v>
      </c>
      <c r="I255" s="243">
        <v>42844</v>
      </c>
      <c r="J255" s="243">
        <v>42844</v>
      </c>
      <c r="K255" s="244">
        <v>0</v>
      </c>
      <c r="L255" s="243">
        <v>42844</v>
      </c>
      <c r="M255" s="244">
        <v>0</v>
      </c>
      <c r="N255" s="244" t="s">
        <v>80</v>
      </c>
      <c r="O255" s="244" t="s">
        <v>80</v>
      </c>
      <c r="P255" s="243">
        <v>42853</v>
      </c>
      <c r="Q255" s="244">
        <v>9</v>
      </c>
      <c r="R255" s="242" t="s">
        <v>254</v>
      </c>
      <c r="S255" s="244" t="s">
        <v>82</v>
      </c>
      <c r="T255" s="242"/>
      <c r="U255" s="242" t="s">
        <v>119</v>
      </c>
      <c r="V255" s="242"/>
    </row>
    <row r="256" spans="1:22" x14ac:dyDescent="0.25">
      <c r="A256" s="242" t="s">
        <v>73</v>
      </c>
      <c r="B256" s="247">
        <v>10237</v>
      </c>
      <c r="C256" s="242" t="s">
        <v>74</v>
      </c>
      <c r="D256" s="242" t="s">
        <v>116</v>
      </c>
      <c r="E256" s="242" t="s">
        <v>76</v>
      </c>
      <c r="F256" s="242" t="s">
        <v>111</v>
      </c>
      <c r="G256" s="242" t="s">
        <v>86</v>
      </c>
      <c r="H256" s="242" t="s">
        <v>79</v>
      </c>
      <c r="I256" s="243">
        <v>42844</v>
      </c>
      <c r="J256" s="243">
        <v>42844</v>
      </c>
      <c r="K256" s="244">
        <v>0</v>
      </c>
      <c r="L256" s="243">
        <v>42844</v>
      </c>
      <c r="M256" s="244">
        <v>0</v>
      </c>
      <c r="N256" s="244" t="s">
        <v>80</v>
      </c>
      <c r="O256" s="244" t="s">
        <v>80</v>
      </c>
      <c r="P256" s="243">
        <v>42853</v>
      </c>
      <c r="Q256" s="244">
        <v>9</v>
      </c>
      <c r="R256" s="247" t="s">
        <v>81</v>
      </c>
      <c r="S256" s="244" t="s">
        <v>82</v>
      </c>
      <c r="T256" s="247"/>
      <c r="U256" s="247" t="s">
        <v>112</v>
      </c>
      <c r="V256" s="242"/>
    </row>
    <row r="257" spans="1:22" x14ac:dyDescent="0.25">
      <c r="A257" s="242" t="s">
        <v>73</v>
      </c>
      <c r="B257" s="247">
        <v>10238</v>
      </c>
      <c r="C257" s="242" t="s">
        <v>74</v>
      </c>
      <c r="D257" s="242" t="s">
        <v>101</v>
      </c>
      <c r="E257" s="242" t="s">
        <v>76</v>
      </c>
      <c r="F257" s="242" t="s">
        <v>102</v>
      </c>
      <c r="G257" s="242" t="s">
        <v>86</v>
      </c>
      <c r="H257" s="242" t="s">
        <v>79</v>
      </c>
      <c r="I257" s="243">
        <v>42844</v>
      </c>
      <c r="J257" s="243">
        <v>42844</v>
      </c>
      <c r="K257" s="244">
        <v>0</v>
      </c>
      <c r="L257" s="243">
        <v>42844</v>
      </c>
      <c r="M257" s="244">
        <v>0</v>
      </c>
      <c r="N257" s="244" t="s">
        <v>80</v>
      </c>
      <c r="O257" s="244" t="s">
        <v>80</v>
      </c>
      <c r="P257" s="244" t="s">
        <v>82</v>
      </c>
      <c r="Q257" s="244" t="s">
        <v>82</v>
      </c>
      <c r="R257" s="247"/>
      <c r="S257" s="244">
        <v>11</v>
      </c>
      <c r="T257" s="247" t="s">
        <v>81</v>
      </c>
      <c r="U257" s="247" t="s">
        <v>104</v>
      </c>
      <c r="V257" s="242"/>
    </row>
    <row r="258" spans="1:22" x14ac:dyDescent="0.25">
      <c r="A258" s="242" t="s">
        <v>73</v>
      </c>
      <c r="B258" s="247">
        <v>10239</v>
      </c>
      <c r="C258" s="242" t="s">
        <v>74</v>
      </c>
      <c r="D258" s="242" t="s">
        <v>97</v>
      </c>
      <c r="E258" s="242" t="s">
        <v>76</v>
      </c>
      <c r="F258" s="242" t="s">
        <v>98</v>
      </c>
      <c r="G258" s="242" t="s">
        <v>86</v>
      </c>
      <c r="H258" s="242" t="s">
        <v>79</v>
      </c>
      <c r="I258" s="243">
        <v>42844</v>
      </c>
      <c r="J258" s="243">
        <v>42844</v>
      </c>
      <c r="K258" s="244">
        <v>0</v>
      </c>
      <c r="L258" s="243">
        <v>42845</v>
      </c>
      <c r="M258" s="244">
        <v>1</v>
      </c>
      <c r="N258" s="244" t="s">
        <v>80</v>
      </c>
      <c r="O258" s="244" t="s">
        <v>80</v>
      </c>
      <c r="P258" s="244" t="s">
        <v>82</v>
      </c>
      <c r="Q258" s="244" t="s">
        <v>82</v>
      </c>
      <c r="R258" s="242"/>
      <c r="S258" s="244">
        <v>11</v>
      </c>
      <c r="T258" s="247" t="s">
        <v>170</v>
      </c>
      <c r="U258" s="242" t="s">
        <v>100</v>
      </c>
      <c r="V258" s="242"/>
    </row>
    <row r="259" spans="1:22" x14ac:dyDescent="0.25">
      <c r="A259" s="242" t="s">
        <v>73</v>
      </c>
      <c r="B259" s="247">
        <v>10240</v>
      </c>
      <c r="C259" s="242" t="s">
        <v>74</v>
      </c>
      <c r="D259" s="242" t="s">
        <v>118</v>
      </c>
      <c r="E259" s="242" t="s">
        <v>76</v>
      </c>
      <c r="F259" s="242" t="s">
        <v>98</v>
      </c>
      <c r="G259" s="242" t="s">
        <v>86</v>
      </c>
      <c r="H259" s="242" t="s">
        <v>79</v>
      </c>
      <c r="I259" s="243">
        <v>42844</v>
      </c>
      <c r="J259" s="243">
        <v>42844</v>
      </c>
      <c r="K259" s="244">
        <v>0</v>
      </c>
      <c r="L259" s="243">
        <v>42844</v>
      </c>
      <c r="M259" s="244">
        <v>0</v>
      </c>
      <c r="N259" s="244" t="s">
        <v>80</v>
      </c>
      <c r="O259" s="244" t="s">
        <v>80</v>
      </c>
      <c r="P259" s="244" t="s">
        <v>82</v>
      </c>
      <c r="Q259" s="244" t="s">
        <v>82</v>
      </c>
      <c r="R259" s="242"/>
      <c r="S259" s="244">
        <v>11</v>
      </c>
      <c r="T259" s="247" t="s">
        <v>170</v>
      </c>
      <c r="U259" s="242" t="s">
        <v>119</v>
      </c>
      <c r="V259" s="242"/>
    </row>
    <row r="260" spans="1:22" x14ac:dyDescent="0.25">
      <c r="A260" s="242" t="s">
        <v>73</v>
      </c>
      <c r="B260" s="247">
        <v>10241</v>
      </c>
      <c r="C260" s="242" t="s">
        <v>74</v>
      </c>
      <c r="D260" s="242" t="s">
        <v>97</v>
      </c>
      <c r="E260" s="242" t="s">
        <v>76</v>
      </c>
      <c r="F260" s="242" t="s">
        <v>98</v>
      </c>
      <c r="G260" s="242" t="s">
        <v>86</v>
      </c>
      <c r="H260" s="242" t="s">
        <v>79</v>
      </c>
      <c r="I260" s="243">
        <v>42844</v>
      </c>
      <c r="J260" s="243">
        <v>42844</v>
      </c>
      <c r="K260" s="244">
        <v>0</v>
      </c>
      <c r="L260" s="243">
        <v>42844</v>
      </c>
      <c r="M260" s="244">
        <v>0</v>
      </c>
      <c r="N260" s="244" t="s">
        <v>80</v>
      </c>
      <c r="O260" s="244" t="s">
        <v>80</v>
      </c>
      <c r="P260" s="244" t="s">
        <v>82</v>
      </c>
      <c r="Q260" s="244" t="s">
        <v>82</v>
      </c>
      <c r="R260" s="247"/>
      <c r="S260" s="244">
        <v>11</v>
      </c>
      <c r="T260" s="247" t="s">
        <v>141</v>
      </c>
      <c r="U260" s="247" t="s">
        <v>100</v>
      </c>
      <c r="V260" s="242"/>
    </row>
    <row r="261" spans="1:22" x14ac:dyDescent="0.25">
      <c r="A261" s="242" t="s">
        <v>73</v>
      </c>
      <c r="B261" s="242">
        <v>10242</v>
      </c>
      <c r="C261" s="242" t="s">
        <v>258</v>
      </c>
      <c r="D261" s="242"/>
      <c r="E261" s="242" t="s">
        <v>263</v>
      </c>
      <c r="F261" s="242" t="s">
        <v>85</v>
      </c>
      <c r="G261" s="242" t="s">
        <v>86</v>
      </c>
      <c r="H261" s="242" t="s">
        <v>125</v>
      </c>
      <c r="I261" s="243">
        <v>42844</v>
      </c>
      <c r="J261" s="243">
        <v>42844</v>
      </c>
      <c r="K261" s="244">
        <v>0</v>
      </c>
      <c r="L261" s="243">
        <v>42844</v>
      </c>
      <c r="M261" s="244">
        <v>0</v>
      </c>
      <c r="N261" s="244"/>
      <c r="O261" s="244"/>
      <c r="P261" s="244" t="s">
        <v>82</v>
      </c>
      <c r="Q261" s="244" t="s">
        <v>82</v>
      </c>
      <c r="R261" s="242"/>
      <c r="S261" s="244">
        <v>11</v>
      </c>
      <c r="T261" s="242" t="s">
        <v>81</v>
      </c>
      <c r="U261" s="242">
        <v>0</v>
      </c>
      <c r="V261" s="242"/>
    </row>
    <row r="262" spans="1:22" x14ac:dyDescent="0.25">
      <c r="A262" s="242" t="s">
        <v>73</v>
      </c>
      <c r="B262" s="247">
        <v>10243</v>
      </c>
      <c r="C262" s="242" t="s">
        <v>258</v>
      </c>
      <c r="D262" s="242"/>
      <c r="E262" s="242" t="s">
        <v>259</v>
      </c>
      <c r="F262" s="242" t="s">
        <v>77</v>
      </c>
      <c r="G262" s="242" t="s">
        <v>78</v>
      </c>
      <c r="H262" s="242" t="s">
        <v>125</v>
      </c>
      <c r="I262" s="243">
        <v>42844</v>
      </c>
      <c r="J262" s="243">
        <v>42844</v>
      </c>
      <c r="K262" s="244">
        <v>0</v>
      </c>
      <c r="L262" s="243">
        <v>42844</v>
      </c>
      <c r="M262" s="244">
        <v>0</v>
      </c>
      <c r="N262" s="244"/>
      <c r="O262" s="244"/>
      <c r="P262" s="244" t="s">
        <v>82</v>
      </c>
      <c r="Q262" s="244" t="s">
        <v>82</v>
      </c>
      <c r="R262" s="242"/>
      <c r="S262" s="244">
        <v>11</v>
      </c>
      <c r="T262" s="242" t="s">
        <v>81</v>
      </c>
      <c r="U262" s="242">
        <v>0</v>
      </c>
      <c r="V262" s="242" t="s">
        <v>302</v>
      </c>
    </row>
    <row r="263" spans="1:22" x14ac:dyDescent="0.25">
      <c r="A263" s="242" t="s">
        <v>73</v>
      </c>
      <c r="B263" s="247">
        <v>10244</v>
      </c>
      <c r="C263" s="242" t="s">
        <v>74</v>
      </c>
      <c r="D263" s="242" t="s">
        <v>144</v>
      </c>
      <c r="E263" s="242" t="s">
        <v>76</v>
      </c>
      <c r="F263" s="242" t="s">
        <v>77</v>
      </c>
      <c r="G263" s="242" t="s">
        <v>86</v>
      </c>
      <c r="H263" s="242" t="s">
        <v>79</v>
      </c>
      <c r="I263" s="243">
        <v>42845</v>
      </c>
      <c r="J263" s="243">
        <v>42845</v>
      </c>
      <c r="K263" s="244">
        <v>0</v>
      </c>
      <c r="L263" s="243">
        <v>42845</v>
      </c>
      <c r="M263" s="244">
        <v>0</v>
      </c>
      <c r="N263" s="244" t="s">
        <v>80</v>
      </c>
      <c r="O263" s="244" t="s">
        <v>80</v>
      </c>
      <c r="P263" s="243">
        <v>42849</v>
      </c>
      <c r="Q263" s="244">
        <v>4</v>
      </c>
      <c r="R263" s="242" t="s">
        <v>81</v>
      </c>
      <c r="S263" s="244" t="s">
        <v>82</v>
      </c>
      <c r="T263" s="242"/>
      <c r="U263" s="242" t="s">
        <v>83</v>
      </c>
      <c r="V263" s="242"/>
    </row>
    <row r="264" spans="1:22" x14ac:dyDescent="0.25">
      <c r="A264" s="242" t="s">
        <v>73</v>
      </c>
      <c r="B264" s="247">
        <v>10245</v>
      </c>
      <c r="C264" s="242" t="s">
        <v>74</v>
      </c>
      <c r="D264" s="242" t="s">
        <v>155</v>
      </c>
      <c r="E264" s="242" t="s">
        <v>76</v>
      </c>
      <c r="F264" s="242" t="s">
        <v>98</v>
      </c>
      <c r="G264" s="242" t="s">
        <v>86</v>
      </c>
      <c r="H264" s="242" t="s">
        <v>121</v>
      </c>
      <c r="I264" s="243">
        <v>42845</v>
      </c>
      <c r="J264" s="243">
        <v>42845</v>
      </c>
      <c r="K264" s="244">
        <v>0</v>
      </c>
      <c r="L264" s="243">
        <v>42845</v>
      </c>
      <c r="M264" s="244">
        <v>0</v>
      </c>
      <c r="N264" s="244" t="s">
        <v>80</v>
      </c>
      <c r="O264" s="244" t="s">
        <v>80</v>
      </c>
      <c r="P264" s="243">
        <v>42851</v>
      </c>
      <c r="Q264" s="244">
        <v>6</v>
      </c>
      <c r="R264" s="242" t="s">
        <v>81</v>
      </c>
      <c r="S264" s="244" t="s">
        <v>82</v>
      </c>
      <c r="T264" s="242"/>
      <c r="U264" s="242" t="s">
        <v>100</v>
      </c>
      <c r="V264" s="242"/>
    </row>
    <row r="265" spans="1:22" x14ac:dyDescent="0.25">
      <c r="A265" s="242" t="s">
        <v>73</v>
      </c>
      <c r="B265" s="247">
        <v>10246</v>
      </c>
      <c r="C265" s="242" t="s">
        <v>74</v>
      </c>
      <c r="D265" s="242" t="s">
        <v>157</v>
      </c>
      <c r="E265" s="242" t="s">
        <v>76</v>
      </c>
      <c r="F265" s="242" t="s">
        <v>102</v>
      </c>
      <c r="G265" s="242" t="s">
        <v>78</v>
      </c>
      <c r="H265" s="242" t="s">
        <v>121</v>
      </c>
      <c r="I265" s="243">
        <v>42845</v>
      </c>
      <c r="J265" s="243">
        <v>42845</v>
      </c>
      <c r="K265" s="244">
        <v>0</v>
      </c>
      <c r="L265" s="243">
        <v>42845</v>
      </c>
      <c r="M265" s="244">
        <v>0</v>
      </c>
      <c r="N265" s="244" t="s">
        <v>80</v>
      </c>
      <c r="O265" s="244" t="s">
        <v>80</v>
      </c>
      <c r="P265" s="243">
        <v>42852</v>
      </c>
      <c r="Q265" s="244">
        <v>7</v>
      </c>
      <c r="R265" s="242" t="s">
        <v>81</v>
      </c>
      <c r="S265" s="244" t="s">
        <v>82</v>
      </c>
      <c r="T265" s="242"/>
      <c r="U265" s="242" t="s">
        <v>104</v>
      </c>
      <c r="V265" s="242"/>
    </row>
    <row r="266" spans="1:22" x14ac:dyDescent="0.25">
      <c r="A266" s="242" t="s">
        <v>73</v>
      </c>
      <c r="B266" s="247">
        <v>10247</v>
      </c>
      <c r="C266" s="242" t="s">
        <v>74</v>
      </c>
      <c r="D266" s="242" t="s">
        <v>187</v>
      </c>
      <c r="E266" s="242" t="s">
        <v>76</v>
      </c>
      <c r="F266" s="242" t="s">
        <v>188</v>
      </c>
      <c r="G266" s="242" t="s">
        <v>78</v>
      </c>
      <c r="H266" s="242" t="s">
        <v>198</v>
      </c>
      <c r="I266" s="243">
        <v>42845</v>
      </c>
      <c r="J266" s="243">
        <v>42845</v>
      </c>
      <c r="K266" s="244">
        <v>0</v>
      </c>
      <c r="L266" s="243">
        <v>42845</v>
      </c>
      <c r="M266" s="244">
        <v>0</v>
      </c>
      <c r="N266" s="244" t="s">
        <v>80</v>
      </c>
      <c r="O266" s="244" t="s">
        <v>80</v>
      </c>
      <c r="P266" s="243">
        <v>42852</v>
      </c>
      <c r="Q266" s="244">
        <v>7</v>
      </c>
      <c r="R266" s="242" t="s">
        <v>81</v>
      </c>
      <c r="S266" s="244" t="s">
        <v>82</v>
      </c>
      <c r="T266" s="242"/>
      <c r="U266" s="242" t="s">
        <v>189</v>
      </c>
      <c r="V266" s="242"/>
    </row>
    <row r="267" spans="1:22" x14ac:dyDescent="0.25">
      <c r="A267" s="242" t="s">
        <v>73</v>
      </c>
      <c r="B267" s="247">
        <v>10248</v>
      </c>
      <c r="C267" s="242" t="s">
        <v>74</v>
      </c>
      <c r="D267" s="242" t="s">
        <v>97</v>
      </c>
      <c r="E267" s="242" t="s">
        <v>76</v>
      </c>
      <c r="F267" s="242" t="s">
        <v>98</v>
      </c>
      <c r="G267" s="242" t="s">
        <v>86</v>
      </c>
      <c r="H267" s="242" t="s">
        <v>79</v>
      </c>
      <c r="I267" s="243">
        <v>42845</v>
      </c>
      <c r="J267" s="243">
        <v>42846</v>
      </c>
      <c r="K267" s="244">
        <v>1</v>
      </c>
      <c r="L267" s="243">
        <v>42846</v>
      </c>
      <c r="M267" s="244">
        <v>1</v>
      </c>
      <c r="N267" s="244" t="s">
        <v>80</v>
      </c>
      <c r="O267" s="244" t="s">
        <v>80</v>
      </c>
      <c r="P267" s="243">
        <v>42853</v>
      </c>
      <c r="Q267" s="244">
        <v>8</v>
      </c>
      <c r="R267" s="242" t="s">
        <v>81</v>
      </c>
      <c r="S267" s="244" t="s">
        <v>82</v>
      </c>
      <c r="T267" s="242"/>
      <c r="U267" s="242" t="s">
        <v>100</v>
      </c>
      <c r="V267" s="242"/>
    </row>
    <row r="268" spans="1:22" x14ac:dyDescent="0.25">
      <c r="A268" s="242" t="s">
        <v>73</v>
      </c>
      <c r="B268" s="247">
        <v>10249</v>
      </c>
      <c r="C268" s="242" t="s">
        <v>74</v>
      </c>
      <c r="D268" s="242" t="s">
        <v>97</v>
      </c>
      <c r="E268" s="242" t="s">
        <v>76</v>
      </c>
      <c r="F268" s="242" t="s">
        <v>98</v>
      </c>
      <c r="G268" s="242" t="s">
        <v>86</v>
      </c>
      <c r="H268" s="242" t="s">
        <v>79</v>
      </c>
      <c r="I268" s="243">
        <v>42845</v>
      </c>
      <c r="J268" s="243">
        <v>42845</v>
      </c>
      <c r="K268" s="244">
        <v>0</v>
      </c>
      <c r="L268" s="243">
        <v>42846</v>
      </c>
      <c r="M268" s="244">
        <v>1</v>
      </c>
      <c r="N268" s="244" t="s">
        <v>80</v>
      </c>
      <c r="O268" s="244" t="s">
        <v>80</v>
      </c>
      <c r="P268" s="244" t="s">
        <v>82</v>
      </c>
      <c r="Q268" s="244" t="s">
        <v>82</v>
      </c>
      <c r="R268" s="247"/>
      <c r="S268" s="244">
        <v>10</v>
      </c>
      <c r="T268" s="247" t="s">
        <v>153</v>
      </c>
      <c r="U268" s="247" t="s">
        <v>100</v>
      </c>
      <c r="V268" s="242"/>
    </row>
    <row r="269" spans="1:22" x14ac:dyDescent="0.25">
      <c r="A269" s="242" t="s">
        <v>73</v>
      </c>
      <c r="B269" s="247">
        <v>10250</v>
      </c>
      <c r="C269" s="242" t="s">
        <v>74</v>
      </c>
      <c r="D269" s="242" t="s">
        <v>140</v>
      </c>
      <c r="E269" s="242" t="s">
        <v>76</v>
      </c>
      <c r="F269" s="242" t="s">
        <v>98</v>
      </c>
      <c r="G269" s="242" t="s">
        <v>78</v>
      </c>
      <c r="H269" s="242" t="s">
        <v>121</v>
      </c>
      <c r="I269" s="243">
        <v>42845</v>
      </c>
      <c r="J269" s="243">
        <v>42845</v>
      </c>
      <c r="K269" s="244">
        <v>0</v>
      </c>
      <c r="L269" s="243">
        <v>42846</v>
      </c>
      <c r="M269" s="244">
        <v>1</v>
      </c>
      <c r="N269" s="244" t="s">
        <v>80</v>
      </c>
      <c r="O269" s="244" t="s">
        <v>80</v>
      </c>
      <c r="P269" s="244" t="s">
        <v>82</v>
      </c>
      <c r="Q269" s="244" t="s">
        <v>82</v>
      </c>
      <c r="R269" s="242"/>
      <c r="S269" s="244">
        <v>10</v>
      </c>
      <c r="T269" s="247" t="s">
        <v>203</v>
      </c>
      <c r="U269" s="242" t="s">
        <v>130</v>
      </c>
      <c r="V269" s="242"/>
    </row>
    <row r="270" spans="1:22" x14ac:dyDescent="0.25">
      <c r="A270" s="242" t="s">
        <v>73</v>
      </c>
      <c r="B270" s="247">
        <v>10251</v>
      </c>
      <c r="C270" s="242" t="s">
        <v>74</v>
      </c>
      <c r="D270" s="242" t="s">
        <v>120</v>
      </c>
      <c r="E270" s="242" t="s">
        <v>76</v>
      </c>
      <c r="F270" s="242" t="s">
        <v>98</v>
      </c>
      <c r="G270" s="242" t="s">
        <v>78</v>
      </c>
      <c r="H270" s="242" t="s">
        <v>79</v>
      </c>
      <c r="I270" s="243">
        <v>42845</v>
      </c>
      <c r="J270" s="243">
        <v>42845</v>
      </c>
      <c r="K270" s="244">
        <v>0</v>
      </c>
      <c r="L270" s="243">
        <v>42845</v>
      </c>
      <c r="M270" s="244">
        <v>0</v>
      </c>
      <c r="N270" s="244" t="s">
        <v>80</v>
      </c>
      <c r="O270" s="244" t="s">
        <v>80</v>
      </c>
      <c r="P270" s="244" t="s">
        <v>82</v>
      </c>
      <c r="Q270" s="244" t="s">
        <v>82</v>
      </c>
      <c r="R270" s="242"/>
      <c r="S270" s="244">
        <v>10</v>
      </c>
      <c r="T270" s="247" t="s">
        <v>141</v>
      </c>
      <c r="U270" s="242" t="s">
        <v>100</v>
      </c>
      <c r="V270" s="242"/>
    </row>
    <row r="271" spans="1:22" x14ac:dyDescent="0.25">
      <c r="A271" s="242" t="s">
        <v>73</v>
      </c>
      <c r="B271" s="247">
        <v>10252</v>
      </c>
      <c r="C271" s="242" t="s">
        <v>74</v>
      </c>
      <c r="D271" s="242" t="s">
        <v>244</v>
      </c>
      <c r="E271" s="242" t="s">
        <v>76</v>
      </c>
      <c r="F271" s="242" t="s">
        <v>205</v>
      </c>
      <c r="G271" s="242" t="s">
        <v>86</v>
      </c>
      <c r="H271" s="242" t="s">
        <v>79</v>
      </c>
      <c r="I271" s="243">
        <v>42845</v>
      </c>
      <c r="J271" s="243">
        <v>42849</v>
      </c>
      <c r="K271" s="244">
        <v>4</v>
      </c>
      <c r="L271" s="243">
        <v>42851</v>
      </c>
      <c r="M271" s="244">
        <v>6</v>
      </c>
      <c r="N271" s="244" t="s">
        <v>80</v>
      </c>
      <c r="O271" s="244" t="s">
        <v>80</v>
      </c>
      <c r="P271" s="244" t="s">
        <v>82</v>
      </c>
      <c r="Q271" s="244" t="s">
        <v>82</v>
      </c>
      <c r="R271" s="242"/>
      <c r="S271" s="244">
        <v>10</v>
      </c>
      <c r="T271" s="247" t="s">
        <v>245</v>
      </c>
      <c r="U271" s="242" t="s">
        <v>206</v>
      </c>
      <c r="V271" s="242"/>
    </row>
    <row r="272" spans="1:22" x14ac:dyDescent="0.25">
      <c r="A272" s="242" t="s">
        <v>73</v>
      </c>
      <c r="B272" s="247">
        <v>10253</v>
      </c>
      <c r="C272" s="242" t="s">
        <v>258</v>
      </c>
      <c r="D272" s="242"/>
      <c r="E272" s="242" t="s">
        <v>259</v>
      </c>
      <c r="F272" s="242" t="s">
        <v>98</v>
      </c>
      <c r="G272" s="242" t="s">
        <v>78</v>
      </c>
      <c r="H272" s="242" t="s">
        <v>125</v>
      </c>
      <c r="I272" s="243">
        <v>42845</v>
      </c>
      <c r="J272" s="243">
        <v>42845</v>
      </c>
      <c r="K272" s="244">
        <v>0</v>
      </c>
      <c r="L272" s="243">
        <v>42845</v>
      </c>
      <c r="M272" s="244">
        <v>0</v>
      </c>
      <c r="N272" s="244"/>
      <c r="O272" s="244"/>
      <c r="P272" s="244" t="s">
        <v>82</v>
      </c>
      <c r="Q272" s="244" t="s">
        <v>82</v>
      </c>
      <c r="R272" s="242"/>
      <c r="S272" s="244">
        <v>10</v>
      </c>
      <c r="T272" s="242" t="s">
        <v>81</v>
      </c>
      <c r="U272" s="242">
        <v>0</v>
      </c>
      <c r="V272" s="242"/>
    </row>
    <row r="273" spans="1:22" x14ac:dyDescent="0.25">
      <c r="A273" s="242" t="s">
        <v>73</v>
      </c>
      <c r="B273" s="247">
        <v>10254</v>
      </c>
      <c r="C273" s="242" t="s">
        <v>74</v>
      </c>
      <c r="D273" s="242" t="s">
        <v>140</v>
      </c>
      <c r="E273" s="242" t="s">
        <v>76</v>
      </c>
      <c r="F273" s="242" t="s">
        <v>128</v>
      </c>
      <c r="G273" s="242" t="s">
        <v>78</v>
      </c>
      <c r="H273" s="242" t="s">
        <v>79</v>
      </c>
      <c r="I273" s="243">
        <v>42846</v>
      </c>
      <c r="J273" s="243">
        <v>42846</v>
      </c>
      <c r="K273" s="244">
        <v>0</v>
      </c>
      <c r="L273" s="243">
        <v>42846</v>
      </c>
      <c r="M273" s="244">
        <v>0</v>
      </c>
      <c r="N273" s="244" t="s">
        <v>80</v>
      </c>
      <c r="O273" s="244" t="s">
        <v>80</v>
      </c>
      <c r="P273" s="243">
        <v>42850</v>
      </c>
      <c r="Q273" s="244">
        <v>4</v>
      </c>
      <c r="R273" s="242" t="s">
        <v>81</v>
      </c>
      <c r="S273" s="244" t="s">
        <v>82</v>
      </c>
      <c r="T273" s="242"/>
      <c r="U273" s="242" t="s">
        <v>130</v>
      </c>
      <c r="V273" s="242"/>
    </row>
    <row r="274" spans="1:22" x14ac:dyDescent="0.25">
      <c r="A274" s="242" t="s">
        <v>73</v>
      </c>
      <c r="B274" s="247">
        <v>10255</v>
      </c>
      <c r="C274" s="242" t="s">
        <v>74</v>
      </c>
      <c r="D274" s="242" t="s">
        <v>155</v>
      </c>
      <c r="E274" s="242" t="s">
        <v>76</v>
      </c>
      <c r="F274" s="242" t="s">
        <v>98</v>
      </c>
      <c r="G274" s="242" t="s">
        <v>86</v>
      </c>
      <c r="H274" s="242" t="s">
        <v>79</v>
      </c>
      <c r="I274" s="243">
        <v>42846</v>
      </c>
      <c r="J274" s="243">
        <v>42846</v>
      </c>
      <c r="K274" s="244">
        <v>0</v>
      </c>
      <c r="L274" s="243">
        <v>42846</v>
      </c>
      <c r="M274" s="244">
        <v>0</v>
      </c>
      <c r="N274" s="244" t="s">
        <v>80</v>
      </c>
      <c r="O274" s="244" t="s">
        <v>80</v>
      </c>
      <c r="P274" s="243">
        <v>42850</v>
      </c>
      <c r="Q274" s="244">
        <v>4</v>
      </c>
      <c r="R274" s="242" t="s">
        <v>81</v>
      </c>
      <c r="S274" s="244" t="s">
        <v>82</v>
      </c>
      <c r="T274" s="242"/>
      <c r="U274" s="242" t="s">
        <v>107</v>
      </c>
      <c r="V274" s="242"/>
    </row>
    <row r="275" spans="1:22" x14ac:dyDescent="0.25">
      <c r="A275" s="242" t="s">
        <v>73</v>
      </c>
      <c r="B275" s="247">
        <v>10256</v>
      </c>
      <c r="C275" s="242" t="s">
        <v>74</v>
      </c>
      <c r="D275" s="242" t="s">
        <v>84</v>
      </c>
      <c r="E275" s="242" t="s">
        <v>76</v>
      </c>
      <c r="F275" s="242" t="s">
        <v>85</v>
      </c>
      <c r="G275" s="242" t="s">
        <v>86</v>
      </c>
      <c r="H275" s="242" t="s">
        <v>99</v>
      </c>
      <c r="I275" s="243">
        <v>42846</v>
      </c>
      <c r="J275" s="243">
        <v>42846</v>
      </c>
      <c r="K275" s="244">
        <v>0</v>
      </c>
      <c r="L275" s="243">
        <v>42846</v>
      </c>
      <c r="M275" s="244">
        <v>0</v>
      </c>
      <c r="N275" s="244" t="s">
        <v>80</v>
      </c>
      <c r="O275" s="244" t="s">
        <v>80</v>
      </c>
      <c r="P275" s="243">
        <v>42851</v>
      </c>
      <c r="Q275" s="244">
        <v>5</v>
      </c>
      <c r="R275" s="242" t="s">
        <v>81</v>
      </c>
      <c r="S275" s="244" t="s">
        <v>82</v>
      </c>
      <c r="T275" s="242"/>
      <c r="U275" s="242" t="s">
        <v>87</v>
      </c>
      <c r="V275" s="242"/>
    </row>
    <row r="276" spans="1:22" x14ac:dyDescent="0.25">
      <c r="A276" s="242" t="s">
        <v>73</v>
      </c>
      <c r="B276" s="247">
        <v>10257</v>
      </c>
      <c r="C276" s="242" t="s">
        <v>74</v>
      </c>
      <c r="D276" s="242" t="s">
        <v>144</v>
      </c>
      <c r="E276" s="242" t="s">
        <v>76</v>
      </c>
      <c r="F276" s="242" t="s">
        <v>77</v>
      </c>
      <c r="G276" s="242" t="s">
        <v>86</v>
      </c>
      <c r="H276" s="242" t="s">
        <v>79</v>
      </c>
      <c r="I276" s="243">
        <v>42846</v>
      </c>
      <c r="J276" s="243">
        <v>42846</v>
      </c>
      <c r="K276" s="244">
        <v>0</v>
      </c>
      <c r="L276" s="243">
        <v>42846</v>
      </c>
      <c r="M276" s="244">
        <v>0</v>
      </c>
      <c r="N276" s="244" t="s">
        <v>80</v>
      </c>
      <c r="O276" s="244" t="s">
        <v>80</v>
      </c>
      <c r="P276" s="243">
        <v>42852</v>
      </c>
      <c r="Q276" s="244">
        <v>6</v>
      </c>
      <c r="R276" s="247" t="s">
        <v>81</v>
      </c>
      <c r="S276" s="244" t="s">
        <v>82</v>
      </c>
      <c r="T276" s="247"/>
      <c r="U276" s="247" t="s">
        <v>83</v>
      </c>
      <c r="V276" s="242"/>
    </row>
    <row r="277" spans="1:22" x14ac:dyDescent="0.25">
      <c r="A277" s="242" t="s">
        <v>73</v>
      </c>
      <c r="B277" s="247">
        <v>10258</v>
      </c>
      <c r="C277" s="242" t="s">
        <v>74</v>
      </c>
      <c r="D277" s="242" t="s">
        <v>116</v>
      </c>
      <c r="E277" s="242" t="s">
        <v>76</v>
      </c>
      <c r="F277" s="242" t="s">
        <v>111</v>
      </c>
      <c r="G277" s="242" t="s">
        <v>86</v>
      </c>
      <c r="H277" s="242" t="s">
        <v>121</v>
      </c>
      <c r="I277" s="243">
        <v>42846</v>
      </c>
      <c r="J277" s="243">
        <v>42846</v>
      </c>
      <c r="K277" s="244">
        <v>0</v>
      </c>
      <c r="L277" s="243">
        <v>42846</v>
      </c>
      <c r="M277" s="244">
        <v>0</v>
      </c>
      <c r="N277" s="244" t="s">
        <v>80</v>
      </c>
      <c r="O277" s="244" t="s">
        <v>80</v>
      </c>
      <c r="P277" s="243">
        <v>42853</v>
      </c>
      <c r="Q277" s="244">
        <v>7</v>
      </c>
      <c r="R277" s="242" t="s">
        <v>81</v>
      </c>
      <c r="S277" s="244" t="s">
        <v>82</v>
      </c>
      <c r="T277" s="242"/>
      <c r="U277" s="242" t="s">
        <v>112</v>
      </c>
      <c r="V277" s="242"/>
    </row>
    <row r="278" spans="1:22" x14ac:dyDescent="0.25">
      <c r="A278" s="242" t="s">
        <v>73</v>
      </c>
      <c r="B278" s="247">
        <v>10259</v>
      </c>
      <c r="C278" s="242" t="s">
        <v>74</v>
      </c>
      <c r="D278" s="242" t="s">
        <v>105</v>
      </c>
      <c r="E278" s="242" t="s">
        <v>76</v>
      </c>
      <c r="F278" s="242" t="s">
        <v>95</v>
      </c>
      <c r="G278" s="242" t="s">
        <v>78</v>
      </c>
      <c r="H278" s="242" t="s">
        <v>79</v>
      </c>
      <c r="I278" s="243">
        <v>42846</v>
      </c>
      <c r="J278" s="243">
        <v>42846</v>
      </c>
      <c r="K278" s="244">
        <v>0</v>
      </c>
      <c r="L278" s="243">
        <v>42846</v>
      </c>
      <c r="M278" s="244">
        <v>0</v>
      </c>
      <c r="N278" s="244" t="s">
        <v>80</v>
      </c>
      <c r="O278" s="244" t="s">
        <v>80</v>
      </c>
      <c r="P278" s="244" t="s">
        <v>82</v>
      </c>
      <c r="Q278" s="244" t="s">
        <v>82</v>
      </c>
      <c r="R278" s="242"/>
      <c r="S278" s="244">
        <v>9</v>
      </c>
      <c r="T278" s="247" t="s">
        <v>81</v>
      </c>
      <c r="U278" s="242" t="s">
        <v>96</v>
      </c>
      <c r="V278" s="242"/>
    </row>
    <row r="279" spans="1:22" x14ac:dyDescent="0.25">
      <c r="A279" s="242" t="s">
        <v>73</v>
      </c>
      <c r="B279" s="247">
        <v>10260</v>
      </c>
      <c r="C279" s="242" t="s">
        <v>74</v>
      </c>
      <c r="D279" s="242" t="s">
        <v>140</v>
      </c>
      <c r="E279" s="242" t="s">
        <v>76</v>
      </c>
      <c r="F279" s="242" t="s">
        <v>128</v>
      </c>
      <c r="G279" s="242" t="s">
        <v>78</v>
      </c>
      <c r="H279" s="242" t="s">
        <v>79</v>
      </c>
      <c r="I279" s="243">
        <v>42846</v>
      </c>
      <c r="J279" s="243">
        <v>42846</v>
      </c>
      <c r="K279" s="244">
        <v>0</v>
      </c>
      <c r="L279" s="243">
        <v>42846</v>
      </c>
      <c r="M279" s="244">
        <v>0</v>
      </c>
      <c r="N279" s="244" t="s">
        <v>80</v>
      </c>
      <c r="O279" s="244" t="s">
        <v>80</v>
      </c>
      <c r="P279" s="244" t="s">
        <v>82</v>
      </c>
      <c r="Q279" s="244" t="s">
        <v>82</v>
      </c>
      <c r="R279" s="242"/>
      <c r="S279" s="244">
        <v>9</v>
      </c>
      <c r="T279" s="247" t="s">
        <v>240</v>
      </c>
      <c r="U279" s="242" t="s">
        <v>130</v>
      </c>
      <c r="V279" s="242"/>
    </row>
    <row r="280" spans="1:22" x14ac:dyDescent="0.25">
      <c r="A280" s="242" t="s">
        <v>73</v>
      </c>
      <c r="B280" s="247">
        <v>10261</v>
      </c>
      <c r="C280" s="242" t="s">
        <v>74</v>
      </c>
      <c r="D280" s="242" t="s">
        <v>97</v>
      </c>
      <c r="E280" s="242" t="s">
        <v>76</v>
      </c>
      <c r="F280" s="242" t="s">
        <v>98</v>
      </c>
      <c r="G280" s="242" t="s">
        <v>86</v>
      </c>
      <c r="H280" s="242" t="s">
        <v>79</v>
      </c>
      <c r="I280" s="243">
        <v>42846</v>
      </c>
      <c r="J280" s="243">
        <v>42846</v>
      </c>
      <c r="K280" s="244">
        <v>0</v>
      </c>
      <c r="L280" s="243">
        <v>42846</v>
      </c>
      <c r="M280" s="244">
        <v>0</v>
      </c>
      <c r="N280" s="244" t="s">
        <v>80</v>
      </c>
      <c r="O280" s="244" t="s">
        <v>80</v>
      </c>
      <c r="P280" s="244" t="s">
        <v>82</v>
      </c>
      <c r="Q280" s="244" t="s">
        <v>82</v>
      </c>
      <c r="R280" s="242"/>
      <c r="S280" s="244">
        <v>9</v>
      </c>
      <c r="T280" s="247" t="s">
        <v>241</v>
      </c>
      <c r="U280" s="242" t="s">
        <v>100</v>
      </c>
      <c r="V280" s="242"/>
    </row>
    <row r="281" spans="1:22" x14ac:dyDescent="0.25">
      <c r="A281" s="242" t="s">
        <v>73</v>
      </c>
      <c r="B281" s="247">
        <v>10262</v>
      </c>
      <c r="C281" s="242" t="s">
        <v>258</v>
      </c>
      <c r="D281" s="242"/>
      <c r="E281" s="242" t="s">
        <v>259</v>
      </c>
      <c r="F281" s="242" t="s">
        <v>85</v>
      </c>
      <c r="G281" s="242" t="s">
        <v>78</v>
      </c>
      <c r="H281" s="242" t="s">
        <v>125</v>
      </c>
      <c r="I281" s="243">
        <v>42846</v>
      </c>
      <c r="J281" s="243">
        <v>42846</v>
      </c>
      <c r="K281" s="244">
        <v>0</v>
      </c>
      <c r="L281" s="243">
        <v>42846</v>
      </c>
      <c r="M281" s="244">
        <v>0</v>
      </c>
      <c r="N281" s="244"/>
      <c r="O281" s="244"/>
      <c r="P281" s="244" t="s">
        <v>82</v>
      </c>
      <c r="Q281" s="244" t="s">
        <v>82</v>
      </c>
      <c r="R281" s="242"/>
      <c r="S281" s="244">
        <v>9</v>
      </c>
      <c r="T281" s="242" t="s">
        <v>81</v>
      </c>
      <c r="U281" s="242">
        <v>0</v>
      </c>
      <c r="V281" s="242"/>
    </row>
    <row r="282" spans="1:22" x14ac:dyDescent="0.25">
      <c r="A282" s="242" t="s">
        <v>73</v>
      </c>
      <c r="B282" s="247">
        <v>10263</v>
      </c>
      <c r="C282" s="242" t="s">
        <v>258</v>
      </c>
      <c r="D282" s="242"/>
      <c r="E282" s="242" t="s">
        <v>263</v>
      </c>
      <c r="F282" s="242" t="s">
        <v>128</v>
      </c>
      <c r="G282" s="242" t="s">
        <v>86</v>
      </c>
      <c r="H282" s="242" t="s">
        <v>125</v>
      </c>
      <c r="I282" s="243">
        <v>42846</v>
      </c>
      <c r="J282" s="243">
        <v>42846</v>
      </c>
      <c r="K282" s="244">
        <v>0</v>
      </c>
      <c r="L282" s="243">
        <v>42846</v>
      </c>
      <c r="M282" s="244">
        <v>0</v>
      </c>
      <c r="N282" s="244"/>
      <c r="O282" s="244"/>
      <c r="P282" s="244" t="s">
        <v>82</v>
      </c>
      <c r="Q282" s="244" t="s">
        <v>82</v>
      </c>
      <c r="R282" s="242"/>
      <c r="S282" s="244">
        <v>9</v>
      </c>
      <c r="T282" s="242" t="s">
        <v>81</v>
      </c>
      <c r="U282" s="242">
        <v>0</v>
      </c>
      <c r="V282" s="242"/>
    </row>
    <row r="283" spans="1:22" x14ac:dyDescent="0.25">
      <c r="A283" s="242" t="s">
        <v>73</v>
      </c>
      <c r="B283" s="247">
        <v>10264</v>
      </c>
      <c r="C283" s="242" t="s">
        <v>74</v>
      </c>
      <c r="D283" s="242" t="s">
        <v>97</v>
      </c>
      <c r="E283" s="242" t="s">
        <v>76</v>
      </c>
      <c r="F283" s="242" t="s">
        <v>98</v>
      </c>
      <c r="G283" s="242" t="s">
        <v>86</v>
      </c>
      <c r="H283" s="242" t="s">
        <v>79</v>
      </c>
      <c r="I283" s="243">
        <v>42849</v>
      </c>
      <c r="J283" s="243">
        <v>42850</v>
      </c>
      <c r="K283" s="244">
        <v>1</v>
      </c>
      <c r="L283" s="243">
        <v>42850</v>
      </c>
      <c r="M283" s="244">
        <v>1</v>
      </c>
      <c r="N283" s="244" t="s">
        <v>80</v>
      </c>
      <c r="O283" s="244" t="s">
        <v>80</v>
      </c>
      <c r="P283" s="243">
        <v>42852</v>
      </c>
      <c r="Q283" s="244">
        <v>3</v>
      </c>
      <c r="R283" s="242" t="s">
        <v>81</v>
      </c>
      <c r="S283" s="244" t="s">
        <v>82</v>
      </c>
      <c r="T283" s="242"/>
      <c r="U283" s="242" t="s">
        <v>100</v>
      </c>
      <c r="V283" s="242"/>
    </row>
    <row r="284" spans="1:22" x14ac:dyDescent="0.25">
      <c r="A284" s="242" t="s">
        <v>73</v>
      </c>
      <c r="B284" s="247">
        <v>10265</v>
      </c>
      <c r="C284" s="242" t="s">
        <v>74</v>
      </c>
      <c r="D284" s="242" t="s">
        <v>97</v>
      </c>
      <c r="E284" s="242" t="s">
        <v>76</v>
      </c>
      <c r="F284" s="242" t="s">
        <v>98</v>
      </c>
      <c r="G284" s="242" t="s">
        <v>86</v>
      </c>
      <c r="H284" s="242" t="s">
        <v>79</v>
      </c>
      <c r="I284" s="243">
        <v>42849</v>
      </c>
      <c r="J284" s="243">
        <v>42849</v>
      </c>
      <c r="K284" s="244">
        <v>0</v>
      </c>
      <c r="L284" s="244" t="s">
        <v>82</v>
      </c>
      <c r="M284" s="244" t="s">
        <v>82</v>
      </c>
      <c r="N284" s="244" t="s">
        <v>80</v>
      </c>
      <c r="O284" s="244" t="s">
        <v>80</v>
      </c>
      <c r="P284" s="244" t="s">
        <v>82</v>
      </c>
      <c r="Q284" s="244" t="s">
        <v>82</v>
      </c>
      <c r="R284" s="242"/>
      <c r="S284" s="244">
        <v>6</v>
      </c>
      <c r="T284" s="247" t="s">
        <v>179</v>
      </c>
      <c r="U284" s="242" t="s">
        <v>100</v>
      </c>
      <c r="V284" s="242"/>
    </row>
    <row r="285" spans="1:22" x14ac:dyDescent="0.25">
      <c r="A285" s="242" t="s">
        <v>73</v>
      </c>
      <c r="B285" s="247">
        <v>10266</v>
      </c>
      <c r="C285" s="242" t="s">
        <v>74</v>
      </c>
      <c r="D285" s="242" t="s">
        <v>101</v>
      </c>
      <c r="E285" s="242" t="s">
        <v>76</v>
      </c>
      <c r="F285" s="242" t="s">
        <v>102</v>
      </c>
      <c r="G285" s="242" t="s">
        <v>86</v>
      </c>
      <c r="H285" s="242" t="s">
        <v>79</v>
      </c>
      <c r="I285" s="243">
        <v>42849</v>
      </c>
      <c r="J285" s="243">
        <v>42849</v>
      </c>
      <c r="K285" s="244">
        <v>0</v>
      </c>
      <c r="L285" s="243">
        <v>42849</v>
      </c>
      <c r="M285" s="244">
        <v>0</v>
      </c>
      <c r="N285" s="244" t="s">
        <v>80</v>
      </c>
      <c r="O285" s="244" t="s">
        <v>80</v>
      </c>
      <c r="P285" s="244" t="s">
        <v>82</v>
      </c>
      <c r="Q285" s="244" t="s">
        <v>82</v>
      </c>
      <c r="R285" s="242"/>
      <c r="S285" s="244">
        <v>6</v>
      </c>
      <c r="T285" s="247" t="s">
        <v>81</v>
      </c>
      <c r="U285" s="242" t="s">
        <v>104</v>
      </c>
      <c r="V285" s="242"/>
    </row>
    <row r="286" spans="1:22" x14ac:dyDescent="0.25">
      <c r="A286" s="242" t="s">
        <v>73</v>
      </c>
      <c r="B286" s="247">
        <v>10267</v>
      </c>
      <c r="C286" s="242" t="s">
        <v>74</v>
      </c>
      <c r="D286" s="242" t="s">
        <v>120</v>
      </c>
      <c r="E286" s="242" t="s">
        <v>76</v>
      </c>
      <c r="F286" s="242" t="s">
        <v>98</v>
      </c>
      <c r="G286" s="242" t="s">
        <v>78</v>
      </c>
      <c r="H286" s="242" t="s">
        <v>79</v>
      </c>
      <c r="I286" s="243">
        <v>42849</v>
      </c>
      <c r="J286" s="243">
        <v>42849</v>
      </c>
      <c r="K286" s="244">
        <v>0</v>
      </c>
      <c r="L286" s="243">
        <v>42849</v>
      </c>
      <c r="M286" s="244">
        <v>0</v>
      </c>
      <c r="N286" s="244" t="s">
        <v>80</v>
      </c>
      <c r="O286" s="244" t="s">
        <v>80</v>
      </c>
      <c r="P286" s="244" t="s">
        <v>82</v>
      </c>
      <c r="Q286" s="244" t="s">
        <v>82</v>
      </c>
      <c r="R286" s="242"/>
      <c r="S286" s="244">
        <v>6</v>
      </c>
      <c r="T286" s="247" t="s">
        <v>122</v>
      </c>
      <c r="U286" s="242" t="s">
        <v>100</v>
      </c>
      <c r="V286" s="242"/>
    </row>
    <row r="287" spans="1:22" x14ac:dyDescent="0.25">
      <c r="A287" s="242" t="s">
        <v>73</v>
      </c>
      <c r="B287" s="247">
        <v>10268</v>
      </c>
      <c r="C287" s="242" t="s">
        <v>74</v>
      </c>
      <c r="D287" s="242" t="s">
        <v>242</v>
      </c>
      <c r="E287" s="242" t="s">
        <v>76</v>
      </c>
      <c r="F287" s="242" t="s">
        <v>85</v>
      </c>
      <c r="G287" s="242" t="s">
        <v>86</v>
      </c>
      <c r="H287" s="242" t="s">
        <v>79</v>
      </c>
      <c r="I287" s="243">
        <v>42849</v>
      </c>
      <c r="J287" s="243">
        <v>42849</v>
      </c>
      <c r="K287" s="244">
        <v>0</v>
      </c>
      <c r="L287" s="243">
        <v>42849</v>
      </c>
      <c r="M287" s="244">
        <v>0</v>
      </c>
      <c r="N287" s="244" t="s">
        <v>80</v>
      </c>
      <c r="O287" s="244" t="s">
        <v>80</v>
      </c>
      <c r="P287" s="244" t="s">
        <v>82</v>
      </c>
      <c r="Q287" s="244" t="s">
        <v>82</v>
      </c>
      <c r="R287" s="242"/>
      <c r="S287" s="244">
        <v>6</v>
      </c>
      <c r="T287" s="247" t="s">
        <v>81</v>
      </c>
      <c r="U287" s="242" t="s">
        <v>87</v>
      </c>
      <c r="V287" s="242"/>
    </row>
    <row r="288" spans="1:22" x14ac:dyDescent="0.25">
      <c r="A288" s="242" t="s">
        <v>73</v>
      </c>
      <c r="B288" s="247">
        <v>10269</v>
      </c>
      <c r="C288" s="242" t="s">
        <v>74</v>
      </c>
      <c r="D288" s="242" t="s">
        <v>120</v>
      </c>
      <c r="E288" s="242" t="s">
        <v>76</v>
      </c>
      <c r="F288" s="242" t="s">
        <v>98</v>
      </c>
      <c r="G288" s="242" t="s">
        <v>78</v>
      </c>
      <c r="H288" s="242" t="s">
        <v>79</v>
      </c>
      <c r="I288" s="243">
        <v>42849</v>
      </c>
      <c r="J288" s="243">
        <v>42849</v>
      </c>
      <c r="K288" s="244">
        <v>0</v>
      </c>
      <c r="L288" s="243">
        <v>42849</v>
      </c>
      <c r="M288" s="244">
        <v>0</v>
      </c>
      <c r="N288" s="244" t="s">
        <v>80</v>
      </c>
      <c r="O288" s="244" t="s">
        <v>80</v>
      </c>
      <c r="P288" s="244" t="s">
        <v>82</v>
      </c>
      <c r="Q288" s="244" t="s">
        <v>82</v>
      </c>
      <c r="R288" s="242"/>
      <c r="S288" s="244">
        <v>6</v>
      </c>
      <c r="T288" s="247" t="s">
        <v>253</v>
      </c>
      <c r="U288" s="242" t="s">
        <v>100</v>
      </c>
      <c r="V288" s="242"/>
    </row>
    <row r="289" spans="1:22" x14ac:dyDescent="0.25">
      <c r="A289" s="242" t="s">
        <v>73</v>
      </c>
      <c r="B289" s="247">
        <v>10270</v>
      </c>
      <c r="C289" s="242" t="s">
        <v>74</v>
      </c>
      <c r="D289" s="242" t="s">
        <v>191</v>
      </c>
      <c r="E289" s="242" t="s">
        <v>76</v>
      </c>
      <c r="F289" s="242" t="s">
        <v>98</v>
      </c>
      <c r="G289" s="242" t="s">
        <v>86</v>
      </c>
      <c r="H289" s="242" t="s">
        <v>79</v>
      </c>
      <c r="I289" s="243">
        <v>42849</v>
      </c>
      <c r="J289" s="243">
        <v>42849</v>
      </c>
      <c r="K289" s="244">
        <v>0</v>
      </c>
      <c r="L289" s="243">
        <v>42849</v>
      </c>
      <c r="M289" s="244">
        <v>0</v>
      </c>
      <c r="N289" s="244" t="s">
        <v>80</v>
      </c>
      <c r="O289" s="244" t="s">
        <v>80</v>
      </c>
      <c r="P289" s="244" t="s">
        <v>82</v>
      </c>
      <c r="Q289" s="244" t="s">
        <v>82</v>
      </c>
      <c r="R289" s="242"/>
      <c r="S289" s="244">
        <v>6</v>
      </c>
      <c r="T289" s="247" t="s">
        <v>81</v>
      </c>
      <c r="U289" s="242" t="s">
        <v>192</v>
      </c>
      <c r="V289" s="242"/>
    </row>
    <row r="290" spans="1:22" x14ac:dyDescent="0.25">
      <c r="A290" s="242" t="s">
        <v>73</v>
      </c>
      <c r="B290" s="247">
        <v>10271</v>
      </c>
      <c r="C290" s="242" t="s">
        <v>74</v>
      </c>
      <c r="D290" s="242" t="s">
        <v>120</v>
      </c>
      <c r="E290" s="242" t="s">
        <v>76</v>
      </c>
      <c r="F290" s="242" t="s">
        <v>98</v>
      </c>
      <c r="G290" s="242" t="s">
        <v>78</v>
      </c>
      <c r="H290" s="242" t="s">
        <v>79</v>
      </c>
      <c r="I290" s="243">
        <v>42849</v>
      </c>
      <c r="J290" s="243">
        <v>42849</v>
      </c>
      <c r="K290" s="244">
        <v>0</v>
      </c>
      <c r="L290" s="243">
        <v>42849</v>
      </c>
      <c r="M290" s="244">
        <v>0</v>
      </c>
      <c r="N290" s="244" t="s">
        <v>80</v>
      </c>
      <c r="O290" s="244" t="s">
        <v>80</v>
      </c>
      <c r="P290" s="244" t="s">
        <v>82</v>
      </c>
      <c r="Q290" s="244" t="s">
        <v>82</v>
      </c>
      <c r="R290" s="242"/>
      <c r="S290" s="244">
        <v>6</v>
      </c>
      <c r="T290" s="247" t="s">
        <v>141</v>
      </c>
      <c r="U290" s="242" t="s">
        <v>100</v>
      </c>
      <c r="V290" s="242"/>
    </row>
    <row r="291" spans="1:22" x14ac:dyDescent="0.25">
      <c r="A291" s="242" t="s">
        <v>73</v>
      </c>
      <c r="B291" s="247">
        <v>10272</v>
      </c>
      <c r="C291" s="242" t="s">
        <v>74</v>
      </c>
      <c r="D291" s="242" t="s">
        <v>182</v>
      </c>
      <c r="E291" s="242" t="s">
        <v>76</v>
      </c>
      <c r="F291" s="242" t="s">
        <v>98</v>
      </c>
      <c r="G291" s="242" t="s">
        <v>86</v>
      </c>
      <c r="H291" s="242" t="s">
        <v>79</v>
      </c>
      <c r="I291" s="243">
        <v>42850</v>
      </c>
      <c r="J291" s="243">
        <v>42850</v>
      </c>
      <c r="K291" s="244">
        <v>0</v>
      </c>
      <c r="L291" s="243">
        <v>42850</v>
      </c>
      <c r="M291" s="244">
        <v>0</v>
      </c>
      <c r="N291" s="244" t="s">
        <v>80</v>
      </c>
      <c r="O291" s="244" t="s">
        <v>80</v>
      </c>
      <c r="P291" s="243">
        <v>42852</v>
      </c>
      <c r="Q291" s="244">
        <v>2</v>
      </c>
      <c r="R291" s="242" t="s">
        <v>81</v>
      </c>
      <c r="S291" s="244" t="s">
        <v>82</v>
      </c>
      <c r="T291" s="242"/>
      <c r="U291" s="242" t="s">
        <v>107</v>
      </c>
      <c r="V291" s="242"/>
    </row>
    <row r="292" spans="1:22" x14ac:dyDescent="0.25">
      <c r="A292" s="242" t="s">
        <v>73</v>
      </c>
      <c r="B292" s="247">
        <v>10273</v>
      </c>
      <c r="C292" s="242" t="s">
        <v>74</v>
      </c>
      <c r="D292" s="242" t="s">
        <v>75</v>
      </c>
      <c r="E292" s="242" t="s">
        <v>76</v>
      </c>
      <c r="F292" s="242" t="s">
        <v>77</v>
      </c>
      <c r="G292" s="242" t="s">
        <v>78</v>
      </c>
      <c r="H292" s="242" t="s">
        <v>79</v>
      </c>
      <c r="I292" s="243">
        <v>42850</v>
      </c>
      <c r="J292" s="243">
        <v>42850</v>
      </c>
      <c r="K292" s="244">
        <v>0</v>
      </c>
      <c r="L292" s="243">
        <v>42850</v>
      </c>
      <c r="M292" s="244">
        <v>0</v>
      </c>
      <c r="N292" s="244" t="s">
        <v>80</v>
      </c>
      <c r="O292" s="244" t="s">
        <v>80</v>
      </c>
      <c r="P292" s="243">
        <v>42852</v>
      </c>
      <c r="Q292" s="244">
        <v>2</v>
      </c>
      <c r="R292" s="242" t="s">
        <v>81</v>
      </c>
      <c r="S292" s="244" t="s">
        <v>82</v>
      </c>
      <c r="T292" s="242"/>
      <c r="U292" s="242" t="s">
        <v>83</v>
      </c>
      <c r="V292" s="242"/>
    </row>
    <row r="293" spans="1:22" x14ac:dyDescent="0.25">
      <c r="A293" s="242" t="s">
        <v>73</v>
      </c>
      <c r="B293" s="247">
        <v>10274</v>
      </c>
      <c r="C293" s="242" t="s">
        <v>74</v>
      </c>
      <c r="D293" s="242" t="s">
        <v>84</v>
      </c>
      <c r="E293" s="242" t="s">
        <v>76</v>
      </c>
      <c r="F293" s="242" t="s">
        <v>85</v>
      </c>
      <c r="G293" s="242" t="s">
        <v>86</v>
      </c>
      <c r="H293" s="242" t="s">
        <v>79</v>
      </c>
      <c r="I293" s="243">
        <v>42850</v>
      </c>
      <c r="J293" s="243">
        <v>42850</v>
      </c>
      <c r="K293" s="244">
        <v>0</v>
      </c>
      <c r="L293" s="243">
        <v>42850</v>
      </c>
      <c r="M293" s="244">
        <v>0</v>
      </c>
      <c r="N293" s="244" t="s">
        <v>80</v>
      </c>
      <c r="O293" s="244" t="s">
        <v>80</v>
      </c>
      <c r="P293" s="244" t="s">
        <v>82</v>
      </c>
      <c r="Q293" s="244" t="s">
        <v>82</v>
      </c>
      <c r="R293" s="242"/>
      <c r="S293" s="244">
        <v>5</v>
      </c>
      <c r="T293" s="247" t="s">
        <v>151</v>
      </c>
      <c r="U293" s="242" t="s">
        <v>87</v>
      </c>
      <c r="V293" s="242"/>
    </row>
    <row r="294" spans="1:22" x14ac:dyDescent="0.25">
      <c r="A294" s="242" t="s">
        <v>73</v>
      </c>
      <c r="B294" s="247">
        <v>10275</v>
      </c>
      <c r="C294" s="242" t="s">
        <v>74</v>
      </c>
      <c r="D294" s="242" t="s">
        <v>127</v>
      </c>
      <c r="E294" s="242" t="s">
        <v>76</v>
      </c>
      <c r="F294" s="242" t="s">
        <v>128</v>
      </c>
      <c r="G294" s="242" t="s">
        <v>78</v>
      </c>
      <c r="H294" s="242" t="s">
        <v>121</v>
      </c>
      <c r="I294" s="243">
        <v>42850</v>
      </c>
      <c r="J294" s="243">
        <v>42851</v>
      </c>
      <c r="K294" s="244">
        <v>1</v>
      </c>
      <c r="L294" s="243">
        <v>42851</v>
      </c>
      <c r="M294" s="244">
        <v>1</v>
      </c>
      <c r="N294" s="244" t="s">
        <v>80</v>
      </c>
      <c r="O294" s="244" t="s">
        <v>80</v>
      </c>
      <c r="P294" s="244" t="s">
        <v>82</v>
      </c>
      <c r="Q294" s="244" t="s">
        <v>82</v>
      </c>
      <c r="R294" s="242"/>
      <c r="S294" s="244">
        <v>5</v>
      </c>
      <c r="T294" s="247" t="s">
        <v>129</v>
      </c>
      <c r="U294" s="242" t="s">
        <v>130</v>
      </c>
      <c r="V294" s="242"/>
    </row>
    <row r="295" spans="1:22" x14ac:dyDescent="0.25">
      <c r="A295" s="242" t="s">
        <v>73</v>
      </c>
      <c r="B295" s="247">
        <v>10276</v>
      </c>
      <c r="C295" s="242" t="s">
        <v>74</v>
      </c>
      <c r="D295" s="242" t="s">
        <v>118</v>
      </c>
      <c r="E295" s="242" t="s">
        <v>76</v>
      </c>
      <c r="F295" s="242" t="s">
        <v>98</v>
      </c>
      <c r="G295" s="242" t="s">
        <v>86</v>
      </c>
      <c r="H295" s="242" t="s">
        <v>79</v>
      </c>
      <c r="I295" s="243">
        <v>42850</v>
      </c>
      <c r="J295" s="243">
        <v>42850</v>
      </c>
      <c r="K295" s="244">
        <v>0</v>
      </c>
      <c r="L295" s="243">
        <v>42850</v>
      </c>
      <c r="M295" s="244">
        <v>0</v>
      </c>
      <c r="N295" s="244" t="s">
        <v>80</v>
      </c>
      <c r="O295" s="244" t="s">
        <v>80</v>
      </c>
      <c r="P295" s="244" t="s">
        <v>82</v>
      </c>
      <c r="Q295" s="244" t="s">
        <v>82</v>
      </c>
      <c r="R295" s="242"/>
      <c r="S295" s="244">
        <v>5</v>
      </c>
      <c r="T295" s="247" t="s">
        <v>81</v>
      </c>
      <c r="U295" s="242" t="s">
        <v>119</v>
      </c>
      <c r="V295" s="242"/>
    </row>
    <row r="296" spans="1:22" x14ac:dyDescent="0.25">
      <c r="A296" s="242" t="s">
        <v>73</v>
      </c>
      <c r="B296" s="247">
        <v>10277</v>
      </c>
      <c r="C296" s="242" t="s">
        <v>74</v>
      </c>
      <c r="D296" s="242" t="s">
        <v>94</v>
      </c>
      <c r="E296" s="242" t="s">
        <v>76</v>
      </c>
      <c r="F296" s="242" t="s">
        <v>95</v>
      </c>
      <c r="G296" s="242" t="s">
        <v>86</v>
      </c>
      <c r="H296" s="242" t="s">
        <v>79</v>
      </c>
      <c r="I296" s="243">
        <v>42850</v>
      </c>
      <c r="J296" s="243">
        <v>42850</v>
      </c>
      <c r="K296" s="244">
        <v>0</v>
      </c>
      <c r="L296" s="243">
        <v>42850</v>
      </c>
      <c r="M296" s="244">
        <v>0</v>
      </c>
      <c r="N296" s="244" t="s">
        <v>80</v>
      </c>
      <c r="O296" s="244" t="s">
        <v>80</v>
      </c>
      <c r="P296" s="244" t="s">
        <v>82</v>
      </c>
      <c r="Q296" s="244" t="s">
        <v>82</v>
      </c>
      <c r="R296" s="242"/>
      <c r="S296" s="244">
        <v>5</v>
      </c>
      <c r="T296" s="247" t="s">
        <v>81</v>
      </c>
      <c r="U296" s="242" t="s">
        <v>96</v>
      </c>
      <c r="V296" s="242"/>
    </row>
    <row r="297" spans="1:22" x14ac:dyDescent="0.25">
      <c r="A297" s="242" t="s">
        <v>73</v>
      </c>
      <c r="B297" s="247">
        <v>10278</v>
      </c>
      <c r="C297" s="242" t="s">
        <v>74</v>
      </c>
      <c r="D297" s="242" t="s">
        <v>152</v>
      </c>
      <c r="E297" s="242" t="s">
        <v>76</v>
      </c>
      <c r="F297" s="242" t="s">
        <v>132</v>
      </c>
      <c r="G297" s="242" t="s">
        <v>78</v>
      </c>
      <c r="H297" s="242" t="s">
        <v>79</v>
      </c>
      <c r="I297" s="243">
        <v>42850</v>
      </c>
      <c r="J297" s="243">
        <v>42850</v>
      </c>
      <c r="K297" s="244">
        <v>0</v>
      </c>
      <c r="L297" s="243">
        <v>42850</v>
      </c>
      <c r="M297" s="244">
        <v>0</v>
      </c>
      <c r="N297" s="244" t="s">
        <v>80</v>
      </c>
      <c r="O297" s="244" t="s">
        <v>80</v>
      </c>
      <c r="P297" s="244" t="s">
        <v>82</v>
      </c>
      <c r="Q297" s="244" t="s">
        <v>82</v>
      </c>
      <c r="R297" s="242"/>
      <c r="S297" s="244">
        <v>5</v>
      </c>
      <c r="T297" s="247" t="s">
        <v>81</v>
      </c>
      <c r="U297" s="242" t="s">
        <v>133</v>
      </c>
      <c r="V297" s="242"/>
    </row>
    <row r="298" spans="1:22" x14ac:dyDescent="0.25">
      <c r="A298" s="242" t="s">
        <v>73</v>
      </c>
      <c r="B298" s="247">
        <v>10279</v>
      </c>
      <c r="C298" s="242" t="s">
        <v>74</v>
      </c>
      <c r="D298" s="242" t="s">
        <v>97</v>
      </c>
      <c r="E298" s="242" t="s">
        <v>76</v>
      </c>
      <c r="F298" s="242" t="s">
        <v>98</v>
      </c>
      <c r="G298" s="242" t="s">
        <v>86</v>
      </c>
      <c r="H298" s="242" t="s">
        <v>125</v>
      </c>
      <c r="I298" s="243">
        <v>42850</v>
      </c>
      <c r="J298" s="243">
        <v>42850</v>
      </c>
      <c r="K298" s="244">
        <v>0</v>
      </c>
      <c r="L298" s="243">
        <v>42850</v>
      </c>
      <c r="M298" s="244">
        <v>0</v>
      </c>
      <c r="N298" s="244" t="s">
        <v>80</v>
      </c>
      <c r="O298" s="244" t="s">
        <v>80</v>
      </c>
      <c r="P298" s="244" t="s">
        <v>82</v>
      </c>
      <c r="Q298" s="244" t="s">
        <v>82</v>
      </c>
      <c r="R298" s="242"/>
      <c r="S298" s="244">
        <v>5</v>
      </c>
      <c r="T298" s="242" t="s">
        <v>81</v>
      </c>
      <c r="U298" s="242" t="s">
        <v>229</v>
      </c>
      <c r="V298" s="242"/>
    </row>
    <row r="299" spans="1:22" x14ac:dyDescent="0.25">
      <c r="A299" s="242" t="s">
        <v>73</v>
      </c>
      <c r="B299" s="247">
        <v>10280</v>
      </c>
      <c r="C299" s="242" t="s">
        <v>74</v>
      </c>
      <c r="D299" s="242" t="s">
        <v>120</v>
      </c>
      <c r="E299" s="242" t="s">
        <v>76</v>
      </c>
      <c r="F299" s="242" t="s">
        <v>98</v>
      </c>
      <c r="G299" s="242" t="s">
        <v>78</v>
      </c>
      <c r="H299" s="242" t="s">
        <v>79</v>
      </c>
      <c r="I299" s="243">
        <v>42850</v>
      </c>
      <c r="J299" s="243">
        <v>42850</v>
      </c>
      <c r="K299" s="244">
        <v>0</v>
      </c>
      <c r="L299" s="243">
        <v>42850</v>
      </c>
      <c r="M299" s="244">
        <v>0</v>
      </c>
      <c r="N299" s="244" t="s">
        <v>80</v>
      </c>
      <c r="O299" s="244" t="s">
        <v>80</v>
      </c>
      <c r="P299" s="244" t="s">
        <v>82</v>
      </c>
      <c r="Q299" s="244" t="s">
        <v>82</v>
      </c>
      <c r="R299" s="242"/>
      <c r="S299" s="244">
        <v>5</v>
      </c>
      <c r="T299" s="247" t="s">
        <v>146</v>
      </c>
      <c r="U299" s="242" t="s">
        <v>100</v>
      </c>
      <c r="V299" s="242"/>
    </row>
    <row r="300" spans="1:22" x14ac:dyDescent="0.25">
      <c r="A300" s="242" t="s">
        <v>73</v>
      </c>
      <c r="B300" s="247">
        <v>10281</v>
      </c>
      <c r="C300" s="242" t="s">
        <v>74</v>
      </c>
      <c r="D300" s="242" t="s">
        <v>84</v>
      </c>
      <c r="E300" s="242" t="s">
        <v>76</v>
      </c>
      <c r="F300" s="242" t="s">
        <v>85</v>
      </c>
      <c r="G300" s="242" t="s">
        <v>86</v>
      </c>
      <c r="H300" s="242" t="s">
        <v>79</v>
      </c>
      <c r="I300" s="243">
        <v>42850</v>
      </c>
      <c r="J300" s="243">
        <v>42850</v>
      </c>
      <c r="K300" s="244">
        <v>0</v>
      </c>
      <c r="L300" s="243">
        <v>42850</v>
      </c>
      <c r="M300" s="244">
        <v>0</v>
      </c>
      <c r="N300" s="244" t="s">
        <v>80</v>
      </c>
      <c r="O300" s="244" t="s">
        <v>80</v>
      </c>
      <c r="P300" s="244" t="s">
        <v>82</v>
      </c>
      <c r="Q300" s="244" t="s">
        <v>82</v>
      </c>
      <c r="R300" s="242"/>
      <c r="S300" s="244">
        <v>5</v>
      </c>
      <c r="T300" s="247" t="s">
        <v>151</v>
      </c>
      <c r="U300" s="242" t="s">
        <v>87</v>
      </c>
      <c r="V300" s="242"/>
    </row>
    <row r="301" spans="1:22" x14ac:dyDescent="0.25">
      <c r="A301" s="242" t="s">
        <v>73</v>
      </c>
      <c r="B301" s="247">
        <v>10282</v>
      </c>
      <c r="C301" s="242" t="s">
        <v>74</v>
      </c>
      <c r="D301" s="242" t="s">
        <v>157</v>
      </c>
      <c r="E301" s="242" t="s">
        <v>76</v>
      </c>
      <c r="F301" s="242" t="s">
        <v>102</v>
      </c>
      <c r="G301" s="242" t="s">
        <v>78</v>
      </c>
      <c r="H301" s="242" t="s">
        <v>79</v>
      </c>
      <c r="I301" s="243">
        <v>42850</v>
      </c>
      <c r="J301" s="243">
        <v>42850</v>
      </c>
      <c r="K301" s="244">
        <v>0</v>
      </c>
      <c r="L301" s="243">
        <v>42850</v>
      </c>
      <c r="M301" s="244">
        <v>0</v>
      </c>
      <c r="N301" s="244" t="s">
        <v>80</v>
      </c>
      <c r="O301" s="244" t="s">
        <v>80</v>
      </c>
      <c r="P301" s="244" t="s">
        <v>82</v>
      </c>
      <c r="Q301" s="244" t="s">
        <v>82</v>
      </c>
      <c r="R301" s="242"/>
      <c r="S301" s="244">
        <v>5</v>
      </c>
      <c r="T301" s="247" t="s">
        <v>243</v>
      </c>
      <c r="U301" s="242" t="s">
        <v>104</v>
      </c>
      <c r="V301" s="242"/>
    </row>
    <row r="302" spans="1:22" x14ac:dyDescent="0.25">
      <c r="A302" s="242" t="s">
        <v>73</v>
      </c>
      <c r="B302" s="247">
        <v>10283</v>
      </c>
      <c r="C302" s="242" t="s">
        <v>74</v>
      </c>
      <c r="D302" s="242" t="s">
        <v>93</v>
      </c>
      <c r="E302" s="242" t="s">
        <v>76</v>
      </c>
      <c r="F302" s="242" t="s">
        <v>91</v>
      </c>
      <c r="G302" s="242" t="s">
        <v>86</v>
      </c>
      <c r="H302" s="242" t="s">
        <v>79</v>
      </c>
      <c r="I302" s="243">
        <v>42850</v>
      </c>
      <c r="J302" s="243">
        <v>42851</v>
      </c>
      <c r="K302" s="244">
        <v>1</v>
      </c>
      <c r="L302" s="243">
        <v>42851</v>
      </c>
      <c r="M302" s="244">
        <v>1</v>
      </c>
      <c r="N302" s="244" t="s">
        <v>80</v>
      </c>
      <c r="O302" s="244" t="s">
        <v>80</v>
      </c>
      <c r="P302" s="244" t="s">
        <v>82</v>
      </c>
      <c r="Q302" s="244" t="s">
        <v>82</v>
      </c>
      <c r="R302" s="242"/>
      <c r="S302" s="244">
        <v>5</v>
      </c>
      <c r="T302" s="247" t="s">
        <v>81</v>
      </c>
      <c r="U302" s="242" t="s">
        <v>92</v>
      </c>
      <c r="V302" s="242"/>
    </row>
    <row r="303" spans="1:22" x14ac:dyDescent="0.25">
      <c r="A303" s="247" t="s">
        <v>73</v>
      </c>
      <c r="B303" s="247">
        <v>10284</v>
      </c>
      <c r="C303" s="247" t="s">
        <v>74</v>
      </c>
      <c r="D303" s="247" t="s">
        <v>101</v>
      </c>
      <c r="E303" s="247" t="s">
        <v>76</v>
      </c>
      <c r="F303" s="247" t="s">
        <v>102</v>
      </c>
      <c r="G303" s="247" t="s">
        <v>86</v>
      </c>
      <c r="H303" s="247" t="s">
        <v>79</v>
      </c>
      <c r="I303" s="243">
        <v>42850</v>
      </c>
      <c r="J303" s="243">
        <v>42850</v>
      </c>
      <c r="K303" s="244">
        <v>0</v>
      </c>
      <c r="L303" s="243">
        <v>42850</v>
      </c>
      <c r="M303" s="244">
        <v>0</v>
      </c>
      <c r="N303" s="244" t="s">
        <v>80</v>
      </c>
      <c r="O303" s="244" t="s">
        <v>80</v>
      </c>
      <c r="P303" s="244" t="s">
        <v>82</v>
      </c>
      <c r="Q303" s="244" t="s">
        <v>82</v>
      </c>
      <c r="R303" s="247"/>
      <c r="S303" s="244">
        <v>5</v>
      </c>
      <c r="T303" s="247" t="s">
        <v>81</v>
      </c>
      <c r="U303" s="247" t="s">
        <v>104</v>
      </c>
      <c r="V303" s="247"/>
    </row>
    <row r="304" spans="1:22" x14ac:dyDescent="0.25">
      <c r="A304" s="247" t="s">
        <v>73</v>
      </c>
      <c r="B304" s="247">
        <v>10285</v>
      </c>
      <c r="C304" s="247" t="s">
        <v>258</v>
      </c>
      <c r="D304" s="247"/>
      <c r="E304" s="247" t="s">
        <v>259</v>
      </c>
      <c r="F304" s="247" t="s">
        <v>85</v>
      </c>
      <c r="G304" s="247" t="s">
        <v>78</v>
      </c>
      <c r="H304" s="247" t="s">
        <v>125</v>
      </c>
      <c r="I304" s="243">
        <v>42850</v>
      </c>
      <c r="J304" s="243">
        <v>42850</v>
      </c>
      <c r="K304" s="244">
        <v>0</v>
      </c>
      <c r="L304" s="243">
        <v>42850</v>
      </c>
      <c r="M304" s="244">
        <v>0</v>
      </c>
      <c r="N304" s="244"/>
      <c r="O304" s="244"/>
      <c r="P304" s="244" t="s">
        <v>82</v>
      </c>
      <c r="Q304" s="244" t="s">
        <v>82</v>
      </c>
      <c r="R304" s="247"/>
      <c r="S304" s="244">
        <v>5</v>
      </c>
      <c r="T304" s="247" t="s">
        <v>81</v>
      </c>
      <c r="U304" s="247">
        <v>0</v>
      </c>
      <c r="V304" s="247" t="s">
        <v>308</v>
      </c>
    </row>
    <row r="305" spans="1:22" x14ac:dyDescent="0.25">
      <c r="A305" s="247" t="s">
        <v>73</v>
      </c>
      <c r="B305" s="247">
        <v>10286</v>
      </c>
      <c r="C305" s="247" t="s">
        <v>74</v>
      </c>
      <c r="D305" s="247" t="s">
        <v>75</v>
      </c>
      <c r="E305" s="247" t="s">
        <v>76</v>
      </c>
      <c r="F305" s="247" t="s">
        <v>77</v>
      </c>
      <c r="G305" s="247" t="s">
        <v>78</v>
      </c>
      <c r="H305" s="247" t="s">
        <v>79</v>
      </c>
      <c r="I305" s="243">
        <v>42851</v>
      </c>
      <c r="J305" s="243">
        <v>42852</v>
      </c>
      <c r="K305" s="244">
        <v>1</v>
      </c>
      <c r="L305" s="243">
        <v>42852</v>
      </c>
      <c r="M305" s="244">
        <v>1</v>
      </c>
      <c r="N305" s="244" t="s">
        <v>80</v>
      </c>
      <c r="O305" s="244" t="s">
        <v>80</v>
      </c>
      <c r="P305" s="243">
        <v>42853</v>
      </c>
      <c r="Q305" s="244">
        <v>2</v>
      </c>
      <c r="R305" s="247" t="s">
        <v>81</v>
      </c>
      <c r="S305" s="244" t="s">
        <v>82</v>
      </c>
      <c r="T305" s="247"/>
      <c r="U305" s="247" t="s">
        <v>83</v>
      </c>
      <c r="V305" s="247"/>
    </row>
    <row r="306" spans="1:22" x14ac:dyDescent="0.25">
      <c r="A306" s="247" t="s">
        <v>73</v>
      </c>
      <c r="B306" s="247">
        <v>10287</v>
      </c>
      <c r="C306" s="247" t="s">
        <v>74</v>
      </c>
      <c r="D306" s="247" t="s">
        <v>131</v>
      </c>
      <c r="E306" s="247" t="s">
        <v>76</v>
      </c>
      <c r="F306" s="247" t="s">
        <v>132</v>
      </c>
      <c r="G306" s="247" t="s">
        <v>86</v>
      </c>
      <c r="H306" s="247" t="s">
        <v>79</v>
      </c>
      <c r="I306" s="243">
        <v>42851</v>
      </c>
      <c r="J306" s="243">
        <v>42851</v>
      </c>
      <c r="K306" s="244">
        <v>0</v>
      </c>
      <c r="L306" s="243">
        <v>42851</v>
      </c>
      <c r="M306" s="244">
        <v>0</v>
      </c>
      <c r="N306" s="244" t="s">
        <v>80</v>
      </c>
      <c r="O306" s="244" t="s">
        <v>80</v>
      </c>
      <c r="P306" s="244" t="s">
        <v>82</v>
      </c>
      <c r="Q306" s="244" t="s">
        <v>82</v>
      </c>
      <c r="R306" s="247"/>
      <c r="S306" s="244">
        <v>4</v>
      </c>
      <c r="T306" s="247" t="s">
        <v>81</v>
      </c>
      <c r="U306" s="247" t="s">
        <v>133</v>
      </c>
      <c r="V306" s="247"/>
    </row>
    <row r="307" spans="1:22" x14ac:dyDescent="0.25">
      <c r="A307" s="247" t="s">
        <v>73</v>
      </c>
      <c r="B307" s="247">
        <v>10288</v>
      </c>
      <c r="C307" s="247" t="s">
        <v>74</v>
      </c>
      <c r="D307" s="247" t="s">
        <v>84</v>
      </c>
      <c r="E307" s="247" t="s">
        <v>76</v>
      </c>
      <c r="F307" s="247" t="s">
        <v>85</v>
      </c>
      <c r="G307" s="247" t="s">
        <v>86</v>
      </c>
      <c r="H307" s="247" t="s">
        <v>79</v>
      </c>
      <c r="I307" s="243">
        <v>42851</v>
      </c>
      <c r="J307" s="243">
        <v>42851</v>
      </c>
      <c r="K307" s="244">
        <v>0</v>
      </c>
      <c r="L307" s="243">
        <v>42851</v>
      </c>
      <c r="M307" s="244">
        <v>0</v>
      </c>
      <c r="N307" s="244" t="s">
        <v>80</v>
      </c>
      <c r="O307" s="244" t="s">
        <v>80</v>
      </c>
      <c r="P307" s="244" t="s">
        <v>82</v>
      </c>
      <c r="Q307" s="244" t="s">
        <v>82</v>
      </c>
      <c r="R307" s="247"/>
      <c r="S307" s="244">
        <v>4</v>
      </c>
      <c r="T307" s="247" t="s">
        <v>81</v>
      </c>
      <c r="U307" s="247" t="s">
        <v>87</v>
      </c>
      <c r="V307" s="247"/>
    </row>
    <row r="308" spans="1:22" x14ac:dyDescent="0.25">
      <c r="A308" s="247" t="s">
        <v>73</v>
      </c>
      <c r="B308" s="247">
        <v>10289</v>
      </c>
      <c r="C308" s="247" t="s">
        <v>74</v>
      </c>
      <c r="D308" s="247" t="s">
        <v>137</v>
      </c>
      <c r="E308" s="247" t="s">
        <v>76</v>
      </c>
      <c r="F308" s="247" t="s">
        <v>138</v>
      </c>
      <c r="G308" s="247" t="s">
        <v>86</v>
      </c>
      <c r="H308" s="247" t="s">
        <v>79</v>
      </c>
      <c r="I308" s="243">
        <v>42851</v>
      </c>
      <c r="J308" s="243">
        <v>42851</v>
      </c>
      <c r="K308" s="244">
        <v>0</v>
      </c>
      <c r="L308" s="243">
        <v>42851</v>
      </c>
      <c r="M308" s="244">
        <v>0</v>
      </c>
      <c r="N308" s="244" t="s">
        <v>80</v>
      </c>
      <c r="O308" s="244" t="s">
        <v>80</v>
      </c>
      <c r="P308" s="244" t="s">
        <v>82</v>
      </c>
      <c r="Q308" s="244" t="s">
        <v>82</v>
      </c>
      <c r="R308" s="247"/>
      <c r="S308" s="244">
        <v>4</v>
      </c>
      <c r="T308" s="247" t="s">
        <v>81</v>
      </c>
      <c r="U308" s="247" t="s">
        <v>139</v>
      </c>
      <c r="V308" s="247"/>
    </row>
    <row r="309" spans="1:22" x14ac:dyDescent="0.25">
      <c r="A309" s="247" t="s">
        <v>73</v>
      </c>
      <c r="B309" s="247">
        <v>10290</v>
      </c>
      <c r="C309" s="247" t="s">
        <v>74</v>
      </c>
      <c r="D309" s="247" t="s">
        <v>157</v>
      </c>
      <c r="E309" s="247" t="s">
        <v>76</v>
      </c>
      <c r="F309" s="247" t="s">
        <v>102</v>
      </c>
      <c r="G309" s="247" t="s">
        <v>78</v>
      </c>
      <c r="H309" s="247" t="s">
        <v>79</v>
      </c>
      <c r="I309" s="243">
        <v>42851</v>
      </c>
      <c r="J309" s="243">
        <v>42852</v>
      </c>
      <c r="K309" s="244">
        <v>1</v>
      </c>
      <c r="L309" s="243">
        <v>42852</v>
      </c>
      <c r="M309" s="244">
        <v>1</v>
      </c>
      <c r="N309" s="244" t="s">
        <v>80</v>
      </c>
      <c r="O309" s="244" t="s">
        <v>80</v>
      </c>
      <c r="P309" s="244" t="s">
        <v>82</v>
      </c>
      <c r="Q309" s="244" t="s">
        <v>82</v>
      </c>
      <c r="R309" s="247"/>
      <c r="S309" s="244">
        <v>4</v>
      </c>
      <c r="T309" s="247" t="s">
        <v>81</v>
      </c>
      <c r="U309" s="247" t="s">
        <v>104</v>
      </c>
      <c r="V309" s="247"/>
    </row>
    <row r="310" spans="1:22" x14ac:dyDescent="0.25">
      <c r="A310" s="247" t="s">
        <v>73</v>
      </c>
      <c r="B310" s="247">
        <v>10291</v>
      </c>
      <c r="C310" s="247" t="s">
        <v>74</v>
      </c>
      <c r="D310" s="247" t="s">
        <v>97</v>
      </c>
      <c r="E310" s="247" t="s">
        <v>76</v>
      </c>
      <c r="F310" s="247" t="s">
        <v>98</v>
      </c>
      <c r="G310" s="247" t="s">
        <v>86</v>
      </c>
      <c r="H310" s="247" t="s">
        <v>79</v>
      </c>
      <c r="I310" s="243">
        <v>42851</v>
      </c>
      <c r="J310" s="243">
        <v>42852</v>
      </c>
      <c r="K310" s="244">
        <v>1</v>
      </c>
      <c r="L310" s="243">
        <v>42852</v>
      </c>
      <c r="M310" s="244">
        <v>1</v>
      </c>
      <c r="N310" s="244" t="s">
        <v>80</v>
      </c>
      <c r="O310" s="244" t="s">
        <v>80</v>
      </c>
      <c r="P310" s="244" t="s">
        <v>82</v>
      </c>
      <c r="Q310" s="244" t="s">
        <v>82</v>
      </c>
      <c r="R310" s="247"/>
      <c r="S310" s="244">
        <v>4</v>
      </c>
      <c r="T310" s="247" t="s">
        <v>81</v>
      </c>
      <c r="U310" s="247" t="s">
        <v>100</v>
      </c>
      <c r="V310" s="247"/>
    </row>
    <row r="311" spans="1:22" x14ac:dyDescent="0.25">
      <c r="A311" s="247" t="s">
        <v>73</v>
      </c>
      <c r="B311" s="247">
        <v>10292</v>
      </c>
      <c r="C311" s="247" t="s">
        <v>74</v>
      </c>
      <c r="D311" s="247" t="s">
        <v>176</v>
      </c>
      <c r="E311" s="247" t="s">
        <v>76</v>
      </c>
      <c r="F311" s="247" t="s">
        <v>77</v>
      </c>
      <c r="G311" s="247" t="s">
        <v>86</v>
      </c>
      <c r="H311" s="247" t="s">
        <v>79</v>
      </c>
      <c r="I311" s="243">
        <v>42851</v>
      </c>
      <c r="J311" s="243">
        <v>42851</v>
      </c>
      <c r="K311" s="244">
        <v>0</v>
      </c>
      <c r="L311" s="243">
        <v>42851</v>
      </c>
      <c r="M311" s="244">
        <v>0</v>
      </c>
      <c r="N311" s="244" t="s">
        <v>80</v>
      </c>
      <c r="O311" s="244" t="s">
        <v>80</v>
      </c>
      <c r="P311" s="244" t="s">
        <v>82</v>
      </c>
      <c r="Q311" s="244" t="s">
        <v>82</v>
      </c>
      <c r="R311" s="247"/>
      <c r="S311" s="244">
        <v>4</v>
      </c>
      <c r="T311" s="247" t="s">
        <v>81</v>
      </c>
      <c r="U311" s="247" t="s">
        <v>177</v>
      </c>
      <c r="V311" s="247"/>
    </row>
    <row r="312" spans="1:22" x14ac:dyDescent="0.25">
      <c r="A312" s="247" t="s">
        <v>73</v>
      </c>
      <c r="B312" s="247">
        <v>10294</v>
      </c>
      <c r="C312" s="247" t="s">
        <v>74</v>
      </c>
      <c r="D312" s="247" t="s">
        <v>84</v>
      </c>
      <c r="E312" s="247" t="s">
        <v>76</v>
      </c>
      <c r="F312" s="247" t="s">
        <v>85</v>
      </c>
      <c r="G312" s="247" t="s">
        <v>86</v>
      </c>
      <c r="H312" s="247" t="s">
        <v>79</v>
      </c>
      <c r="I312" s="243">
        <v>42851</v>
      </c>
      <c r="J312" s="243">
        <v>42851</v>
      </c>
      <c r="K312" s="244">
        <v>0</v>
      </c>
      <c r="L312" s="243">
        <v>42851</v>
      </c>
      <c r="M312" s="244">
        <v>0</v>
      </c>
      <c r="N312" s="244" t="s">
        <v>80</v>
      </c>
      <c r="O312" s="244" t="s">
        <v>80</v>
      </c>
      <c r="P312" s="244" t="s">
        <v>82</v>
      </c>
      <c r="Q312" s="244" t="s">
        <v>82</v>
      </c>
      <c r="R312" s="247"/>
      <c r="S312" s="244">
        <v>4</v>
      </c>
      <c r="T312" s="247" t="s">
        <v>81</v>
      </c>
      <c r="U312" s="247" t="s">
        <v>87</v>
      </c>
      <c r="V312" s="247"/>
    </row>
    <row r="313" spans="1:22" x14ac:dyDescent="0.25">
      <c r="A313" s="247" t="s">
        <v>73</v>
      </c>
      <c r="B313" s="247">
        <v>10295</v>
      </c>
      <c r="C313" s="247" t="s">
        <v>258</v>
      </c>
      <c r="D313" s="247"/>
      <c r="E313" s="247" t="s">
        <v>259</v>
      </c>
      <c r="F313" s="247" t="s">
        <v>98</v>
      </c>
      <c r="G313" s="247" t="s">
        <v>78</v>
      </c>
      <c r="H313" s="247" t="s">
        <v>260</v>
      </c>
      <c r="I313" s="243">
        <v>42851</v>
      </c>
      <c r="J313" s="243">
        <v>42851</v>
      </c>
      <c r="K313" s="244">
        <v>0</v>
      </c>
      <c r="L313" s="243">
        <v>42851</v>
      </c>
      <c r="M313" s="244">
        <v>0</v>
      </c>
      <c r="N313" s="243">
        <v>42860</v>
      </c>
      <c r="O313" s="244">
        <v>9</v>
      </c>
      <c r="P313" s="244" t="s">
        <v>82</v>
      </c>
      <c r="Q313" s="244" t="s">
        <v>82</v>
      </c>
      <c r="R313" s="247"/>
      <c r="S313" s="244">
        <v>4</v>
      </c>
      <c r="T313" s="247" t="s">
        <v>81</v>
      </c>
      <c r="U313" s="247" t="s">
        <v>261</v>
      </c>
      <c r="V313" s="247"/>
    </row>
    <row r="314" spans="1:22" x14ac:dyDescent="0.25">
      <c r="A314" s="247" t="s">
        <v>73</v>
      </c>
      <c r="B314" s="247">
        <v>10296</v>
      </c>
      <c r="C314" s="247" t="s">
        <v>258</v>
      </c>
      <c r="D314" s="247"/>
      <c r="E314" s="247" t="s">
        <v>263</v>
      </c>
      <c r="F314" s="247" t="s">
        <v>98</v>
      </c>
      <c r="G314" s="247" t="s">
        <v>86</v>
      </c>
      <c r="H314" s="247" t="s">
        <v>125</v>
      </c>
      <c r="I314" s="243">
        <v>42851</v>
      </c>
      <c r="J314" s="243">
        <v>42851</v>
      </c>
      <c r="K314" s="244">
        <v>0</v>
      </c>
      <c r="L314" s="243">
        <v>42851</v>
      </c>
      <c r="M314" s="244">
        <v>0</v>
      </c>
      <c r="N314" s="244"/>
      <c r="O314" s="244"/>
      <c r="P314" s="244" t="s">
        <v>82</v>
      </c>
      <c r="Q314" s="244" t="s">
        <v>82</v>
      </c>
      <c r="R314" s="247"/>
      <c r="S314" s="244">
        <v>4</v>
      </c>
      <c r="T314" s="247" t="s">
        <v>81</v>
      </c>
      <c r="U314" s="247">
        <v>0</v>
      </c>
      <c r="V314" s="247"/>
    </row>
    <row r="315" spans="1:22" x14ac:dyDescent="0.25">
      <c r="A315" s="247" t="s">
        <v>73</v>
      </c>
      <c r="B315" s="247">
        <v>10297</v>
      </c>
      <c r="C315" s="247" t="s">
        <v>74</v>
      </c>
      <c r="D315" s="247" t="s">
        <v>84</v>
      </c>
      <c r="E315" s="247" t="s">
        <v>76</v>
      </c>
      <c r="F315" s="247" t="s">
        <v>85</v>
      </c>
      <c r="G315" s="247" t="s">
        <v>86</v>
      </c>
      <c r="H315" s="247" t="s">
        <v>79</v>
      </c>
      <c r="I315" s="243">
        <v>42852</v>
      </c>
      <c r="J315" s="243">
        <v>42852</v>
      </c>
      <c r="K315" s="244">
        <v>0</v>
      </c>
      <c r="L315" s="243">
        <v>42852</v>
      </c>
      <c r="M315" s="244">
        <v>0</v>
      </c>
      <c r="N315" s="244" t="s">
        <v>80</v>
      </c>
      <c r="O315" s="244" t="s">
        <v>80</v>
      </c>
      <c r="P315" s="244" t="s">
        <v>82</v>
      </c>
      <c r="Q315" s="244" t="s">
        <v>82</v>
      </c>
      <c r="R315" s="247"/>
      <c r="S315" s="244">
        <v>3</v>
      </c>
      <c r="T315" s="247" t="s">
        <v>81</v>
      </c>
      <c r="U315" s="247" t="s">
        <v>87</v>
      </c>
      <c r="V315" s="247"/>
    </row>
    <row r="316" spans="1:22" x14ac:dyDescent="0.25">
      <c r="A316" s="247" t="s">
        <v>73</v>
      </c>
      <c r="B316" s="247">
        <v>10298</v>
      </c>
      <c r="C316" s="247" t="s">
        <v>74</v>
      </c>
      <c r="D316" s="247" t="s">
        <v>108</v>
      </c>
      <c r="E316" s="247" t="s">
        <v>76</v>
      </c>
      <c r="F316" s="247" t="s">
        <v>85</v>
      </c>
      <c r="G316" s="247" t="s">
        <v>78</v>
      </c>
      <c r="H316" s="247" t="s">
        <v>79</v>
      </c>
      <c r="I316" s="243">
        <v>42852</v>
      </c>
      <c r="J316" s="243">
        <v>42852</v>
      </c>
      <c r="K316" s="244">
        <v>0</v>
      </c>
      <c r="L316" s="243">
        <v>42852</v>
      </c>
      <c r="M316" s="244">
        <v>0</v>
      </c>
      <c r="N316" s="244" t="s">
        <v>80</v>
      </c>
      <c r="O316" s="244" t="s">
        <v>80</v>
      </c>
      <c r="P316" s="244" t="s">
        <v>82</v>
      </c>
      <c r="Q316" s="244" t="s">
        <v>82</v>
      </c>
      <c r="R316" s="247"/>
      <c r="S316" s="244">
        <v>3</v>
      </c>
      <c r="T316" s="247" t="s">
        <v>81</v>
      </c>
      <c r="U316" s="247" t="s">
        <v>87</v>
      </c>
      <c r="V316" s="247"/>
    </row>
    <row r="317" spans="1:22" x14ac:dyDescent="0.25">
      <c r="A317" s="247" t="s">
        <v>73</v>
      </c>
      <c r="B317" s="247">
        <v>10299</v>
      </c>
      <c r="C317" s="247" t="s">
        <v>74</v>
      </c>
      <c r="D317" s="247" t="s">
        <v>136</v>
      </c>
      <c r="E317" s="247" t="s">
        <v>76</v>
      </c>
      <c r="F317" s="247" t="s">
        <v>98</v>
      </c>
      <c r="G317" s="247" t="s">
        <v>86</v>
      </c>
      <c r="H317" s="247" t="s">
        <v>79</v>
      </c>
      <c r="I317" s="243">
        <v>42852</v>
      </c>
      <c r="J317" s="243">
        <v>42852</v>
      </c>
      <c r="K317" s="244">
        <v>0</v>
      </c>
      <c r="L317" s="243">
        <v>42852</v>
      </c>
      <c r="M317" s="244">
        <v>0</v>
      </c>
      <c r="N317" s="244" t="s">
        <v>80</v>
      </c>
      <c r="O317" s="244" t="s">
        <v>80</v>
      </c>
      <c r="P317" s="244" t="s">
        <v>82</v>
      </c>
      <c r="Q317" s="244" t="s">
        <v>82</v>
      </c>
      <c r="R317" s="247"/>
      <c r="S317" s="244">
        <v>3</v>
      </c>
      <c r="T317" s="247" t="s">
        <v>81</v>
      </c>
      <c r="U317" s="247" t="s">
        <v>100</v>
      </c>
      <c r="V317" s="247"/>
    </row>
    <row r="318" spans="1:22" x14ac:dyDescent="0.25">
      <c r="A318" s="247" t="s">
        <v>73</v>
      </c>
      <c r="B318" s="247">
        <v>10300</v>
      </c>
      <c r="C318" s="247" t="s">
        <v>74</v>
      </c>
      <c r="D318" s="247" t="s">
        <v>84</v>
      </c>
      <c r="E318" s="247" t="s">
        <v>76</v>
      </c>
      <c r="F318" s="247" t="s">
        <v>85</v>
      </c>
      <c r="G318" s="247" t="s">
        <v>86</v>
      </c>
      <c r="H318" s="247" t="s">
        <v>79</v>
      </c>
      <c r="I318" s="243">
        <v>42852</v>
      </c>
      <c r="J318" s="243">
        <v>42852</v>
      </c>
      <c r="K318" s="244">
        <v>0</v>
      </c>
      <c r="L318" s="243">
        <v>42852</v>
      </c>
      <c r="M318" s="244">
        <v>0</v>
      </c>
      <c r="N318" s="244" t="s">
        <v>80</v>
      </c>
      <c r="O318" s="244" t="s">
        <v>80</v>
      </c>
      <c r="P318" s="244" t="s">
        <v>82</v>
      </c>
      <c r="Q318" s="244" t="s">
        <v>82</v>
      </c>
      <c r="R318" s="247"/>
      <c r="S318" s="244">
        <v>3</v>
      </c>
      <c r="T318" s="247" t="s">
        <v>81</v>
      </c>
      <c r="U318" s="247" t="s">
        <v>87</v>
      </c>
      <c r="V318" s="247"/>
    </row>
    <row r="319" spans="1:22" x14ac:dyDescent="0.25">
      <c r="A319" s="247" t="s">
        <v>73</v>
      </c>
      <c r="B319" s="247">
        <v>10301</v>
      </c>
      <c r="C319" s="247" t="s">
        <v>74</v>
      </c>
      <c r="D319" s="247" t="s">
        <v>118</v>
      </c>
      <c r="E319" s="247" t="s">
        <v>76</v>
      </c>
      <c r="F319" s="247" t="s">
        <v>98</v>
      </c>
      <c r="G319" s="247" t="s">
        <v>86</v>
      </c>
      <c r="H319" s="247" t="s">
        <v>79</v>
      </c>
      <c r="I319" s="243">
        <v>42852</v>
      </c>
      <c r="J319" s="243">
        <v>42852</v>
      </c>
      <c r="K319" s="244">
        <v>0</v>
      </c>
      <c r="L319" s="243">
        <v>42852</v>
      </c>
      <c r="M319" s="244">
        <v>0</v>
      </c>
      <c r="N319" s="244" t="s">
        <v>80</v>
      </c>
      <c r="O319" s="244" t="s">
        <v>80</v>
      </c>
      <c r="P319" s="244" t="s">
        <v>82</v>
      </c>
      <c r="Q319" s="244" t="s">
        <v>82</v>
      </c>
      <c r="R319" s="247"/>
      <c r="S319" s="244">
        <v>3</v>
      </c>
      <c r="T319" s="247" t="s">
        <v>81</v>
      </c>
      <c r="U319" s="247" t="s">
        <v>119</v>
      </c>
      <c r="V319" s="247"/>
    </row>
    <row r="320" spans="1:22" x14ac:dyDescent="0.25">
      <c r="A320" s="247" t="s">
        <v>73</v>
      </c>
      <c r="B320" s="247">
        <v>10302</v>
      </c>
      <c r="C320" s="247" t="s">
        <v>74</v>
      </c>
      <c r="D320" s="247" t="s">
        <v>120</v>
      </c>
      <c r="E320" s="247" t="s">
        <v>76</v>
      </c>
      <c r="F320" s="247" t="s">
        <v>98</v>
      </c>
      <c r="G320" s="247" t="s">
        <v>78</v>
      </c>
      <c r="H320" s="247" t="s">
        <v>79</v>
      </c>
      <c r="I320" s="243">
        <v>42852</v>
      </c>
      <c r="J320" s="243">
        <v>42852</v>
      </c>
      <c r="K320" s="244">
        <v>0</v>
      </c>
      <c r="L320" s="243">
        <v>42852</v>
      </c>
      <c r="M320" s="244">
        <v>0</v>
      </c>
      <c r="N320" s="244" t="s">
        <v>80</v>
      </c>
      <c r="O320" s="244" t="s">
        <v>80</v>
      </c>
      <c r="P320" s="244" t="s">
        <v>82</v>
      </c>
      <c r="Q320" s="244" t="s">
        <v>82</v>
      </c>
      <c r="R320" s="247"/>
      <c r="S320" s="244">
        <v>3</v>
      </c>
      <c r="T320" s="247" t="s">
        <v>81</v>
      </c>
      <c r="U320" s="247" t="s">
        <v>100</v>
      </c>
      <c r="V320" s="247"/>
    </row>
    <row r="321" spans="1:22" x14ac:dyDescent="0.25">
      <c r="A321" s="247" t="s">
        <v>73</v>
      </c>
      <c r="B321" s="247">
        <v>10303</v>
      </c>
      <c r="C321" s="247" t="s">
        <v>74</v>
      </c>
      <c r="D321" s="247" t="s">
        <v>140</v>
      </c>
      <c r="E321" s="247" t="s">
        <v>76</v>
      </c>
      <c r="F321" s="247" t="s">
        <v>128</v>
      </c>
      <c r="G321" s="247" t="s">
        <v>78</v>
      </c>
      <c r="H321" s="247" t="s">
        <v>79</v>
      </c>
      <c r="I321" s="243">
        <v>42852</v>
      </c>
      <c r="J321" s="243">
        <v>42852</v>
      </c>
      <c r="K321" s="244">
        <v>0</v>
      </c>
      <c r="L321" s="243">
        <v>42853</v>
      </c>
      <c r="M321" s="244">
        <v>1</v>
      </c>
      <c r="N321" s="244" t="s">
        <v>80</v>
      </c>
      <c r="O321" s="244" t="s">
        <v>80</v>
      </c>
      <c r="P321" s="244" t="s">
        <v>82</v>
      </c>
      <c r="Q321" s="244" t="s">
        <v>82</v>
      </c>
      <c r="R321" s="247"/>
      <c r="S321" s="244">
        <v>3</v>
      </c>
      <c r="T321" s="247" t="s">
        <v>81</v>
      </c>
      <c r="U321" s="247" t="s">
        <v>130</v>
      </c>
      <c r="V321" s="247"/>
    </row>
    <row r="322" spans="1:22" x14ac:dyDescent="0.25">
      <c r="A322" s="247" t="s">
        <v>73</v>
      </c>
      <c r="B322" s="247">
        <v>10304</v>
      </c>
      <c r="C322" s="247" t="s">
        <v>74</v>
      </c>
      <c r="D322" s="247" t="s">
        <v>97</v>
      </c>
      <c r="E322" s="247" t="s">
        <v>76</v>
      </c>
      <c r="F322" s="247" t="s">
        <v>98</v>
      </c>
      <c r="G322" s="247" t="s">
        <v>86</v>
      </c>
      <c r="H322" s="247" t="s">
        <v>79</v>
      </c>
      <c r="I322" s="243">
        <v>42852</v>
      </c>
      <c r="J322" s="243">
        <v>42852</v>
      </c>
      <c r="K322" s="244">
        <v>0</v>
      </c>
      <c r="L322" s="244" t="s">
        <v>82</v>
      </c>
      <c r="M322" s="244" t="s">
        <v>82</v>
      </c>
      <c r="N322" s="244" t="s">
        <v>80</v>
      </c>
      <c r="O322" s="244" t="s">
        <v>80</v>
      </c>
      <c r="P322" s="244" t="s">
        <v>82</v>
      </c>
      <c r="Q322" s="244" t="s">
        <v>82</v>
      </c>
      <c r="R322" s="247"/>
      <c r="S322" s="244">
        <v>3</v>
      </c>
      <c r="T322" s="247" t="s">
        <v>196</v>
      </c>
      <c r="U322" s="247" t="s">
        <v>100</v>
      </c>
      <c r="V322" s="247"/>
    </row>
    <row r="323" spans="1:22" x14ac:dyDescent="0.25">
      <c r="A323" s="247" t="s">
        <v>73</v>
      </c>
      <c r="B323" s="247">
        <v>10305</v>
      </c>
      <c r="C323" s="247" t="s">
        <v>74</v>
      </c>
      <c r="D323" s="247" t="s">
        <v>120</v>
      </c>
      <c r="E323" s="247" t="s">
        <v>76</v>
      </c>
      <c r="F323" s="247" t="s">
        <v>98</v>
      </c>
      <c r="G323" s="247" t="s">
        <v>78</v>
      </c>
      <c r="H323" s="247" t="s">
        <v>125</v>
      </c>
      <c r="I323" s="243">
        <v>42852</v>
      </c>
      <c r="J323" s="243">
        <v>42852</v>
      </c>
      <c r="K323" s="244">
        <v>0</v>
      </c>
      <c r="L323" s="243">
        <v>42852</v>
      </c>
      <c r="M323" s="244">
        <v>0</v>
      </c>
      <c r="N323" s="244" t="s">
        <v>80</v>
      </c>
      <c r="O323" s="244" t="s">
        <v>80</v>
      </c>
      <c r="P323" s="244" t="s">
        <v>82</v>
      </c>
      <c r="Q323" s="244" t="s">
        <v>82</v>
      </c>
      <c r="R323" s="247"/>
      <c r="S323" s="244">
        <v>3</v>
      </c>
      <c r="T323" s="247" t="s">
        <v>81</v>
      </c>
      <c r="U323" s="247" t="s">
        <v>100</v>
      </c>
      <c r="V323" s="247"/>
    </row>
    <row r="324" spans="1:22" x14ac:dyDescent="0.25">
      <c r="A324" s="247" t="s">
        <v>73</v>
      </c>
      <c r="B324" s="247">
        <v>10306</v>
      </c>
      <c r="C324" s="247" t="s">
        <v>74</v>
      </c>
      <c r="D324" s="247" t="s">
        <v>187</v>
      </c>
      <c r="E324" s="247" t="s">
        <v>76</v>
      </c>
      <c r="F324" s="247" t="s">
        <v>188</v>
      </c>
      <c r="G324" s="247" t="s">
        <v>78</v>
      </c>
      <c r="H324" s="247" t="s">
        <v>79</v>
      </c>
      <c r="I324" s="243">
        <v>42852</v>
      </c>
      <c r="J324" s="243">
        <v>42852</v>
      </c>
      <c r="K324" s="244">
        <v>0</v>
      </c>
      <c r="L324" s="243">
        <v>42852</v>
      </c>
      <c r="M324" s="244">
        <v>0</v>
      </c>
      <c r="N324" s="244" t="s">
        <v>80</v>
      </c>
      <c r="O324" s="244" t="s">
        <v>80</v>
      </c>
      <c r="P324" s="244" t="s">
        <v>82</v>
      </c>
      <c r="Q324" s="244" t="s">
        <v>82</v>
      </c>
      <c r="R324" s="247"/>
      <c r="S324" s="244">
        <v>3</v>
      </c>
      <c r="T324" s="247" t="s">
        <v>81</v>
      </c>
      <c r="U324" s="247" t="s">
        <v>189</v>
      </c>
      <c r="V324" s="247"/>
    </row>
    <row r="325" spans="1:22" x14ac:dyDescent="0.25">
      <c r="A325" s="247" t="s">
        <v>73</v>
      </c>
      <c r="B325" s="247">
        <v>10307</v>
      </c>
      <c r="C325" s="247" t="s">
        <v>74</v>
      </c>
      <c r="D325" s="247" t="s">
        <v>157</v>
      </c>
      <c r="E325" s="247" t="s">
        <v>76</v>
      </c>
      <c r="F325" s="247" t="s">
        <v>102</v>
      </c>
      <c r="G325" s="247" t="s">
        <v>78</v>
      </c>
      <c r="H325" s="247" t="s">
        <v>79</v>
      </c>
      <c r="I325" s="243">
        <v>42852</v>
      </c>
      <c r="J325" s="243">
        <v>42853</v>
      </c>
      <c r="K325" s="244">
        <v>1</v>
      </c>
      <c r="L325" s="243">
        <v>42853</v>
      </c>
      <c r="M325" s="244">
        <v>1</v>
      </c>
      <c r="N325" s="244" t="s">
        <v>80</v>
      </c>
      <c r="O325" s="244" t="s">
        <v>80</v>
      </c>
      <c r="P325" s="244" t="s">
        <v>82</v>
      </c>
      <c r="Q325" s="244" t="s">
        <v>82</v>
      </c>
      <c r="R325" s="247"/>
      <c r="S325" s="244">
        <v>3</v>
      </c>
      <c r="T325" s="247" t="s">
        <v>81</v>
      </c>
      <c r="U325" s="247" t="s">
        <v>104</v>
      </c>
      <c r="V325" s="247"/>
    </row>
    <row r="326" spans="1:22" x14ac:dyDescent="0.25">
      <c r="A326" s="247" t="s">
        <v>73</v>
      </c>
      <c r="B326" s="247">
        <v>10308</v>
      </c>
      <c r="C326" s="247" t="s">
        <v>74</v>
      </c>
      <c r="D326" s="247" t="s">
        <v>152</v>
      </c>
      <c r="E326" s="247" t="s">
        <v>76</v>
      </c>
      <c r="F326" s="247" t="s">
        <v>132</v>
      </c>
      <c r="G326" s="247" t="s">
        <v>78</v>
      </c>
      <c r="H326" s="247" t="s">
        <v>79</v>
      </c>
      <c r="I326" s="243">
        <v>42852</v>
      </c>
      <c r="J326" s="243">
        <v>42852</v>
      </c>
      <c r="K326" s="244">
        <v>0</v>
      </c>
      <c r="L326" s="243">
        <v>42852</v>
      </c>
      <c r="M326" s="244">
        <v>0</v>
      </c>
      <c r="N326" s="244" t="s">
        <v>80</v>
      </c>
      <c r="O326" s="244" t="s">
        <v>80</v>
      </c>
      <c r="P326" s="244" t="s">
        <v>82</v>
      </c>
      <c r="Q326" s="244" t="s">
        <v>82</v>
      </c>
      <c r="R326" s="247"/>
      <c r="S326" s="244">
        <v>3</v>
      </c>
      <c r="T326" s="247" t="s">
        <v>81</v>
      </c>
      <c r="U326" s="247" t="s">
        <v>133</v>
      </c>
      <c r="V326" s="247"/>
    </row>
    <row r="327" spans="1:22" x14ac:dyDescent="0.25">
      <c r="A327" s="247" t="s">
        <v>73</v>
      </c>
      <c r="B327" s="247">
        <v>10309</v>
      </c>
      <c r="C327" s="247" t="s">
        <v>258</v>
      </c>
      <c r="D327" s="247"/>
      <c r="E327" s="247" t="s">
        <v>259</v>
      </c>
      <c r="F327" s="247" t="s">
        <v>102</v>
      </c>
      <c r="G327" s="247" t="s">
        <v>78</v>
      </c>
      <c r="H327" s="247" t="s">
        <v>125</v>
      </c>
      <c r="I327" s="243">
        <v>42852</v>
      </c>
      <c r="J327" s="243">
        <v>42852</v>
      </c>
      <c r="K327" s="244">
        <v>0</v>
      </c>
      <c r="L327" s="243">
        <v>42852</v>
      </c>
      <c r="M327" s="244">
        <v>0</v>
      </c>
      <c r="N327" s="244"/>
      <c r="O327" s="244"/>
      <c r="P327" s="244" t="s">
        <v>82</v>
      </c>
      <c r="Q327" s="244" t="s">
        <v>82</v>
      </c>
      <c r="R327" s="247"/>
      <c r="S327" s="244">
        <v>3</v>
      </c>
      <c r="T327" s="247" t="s">
        <v>81</v>
      </c>
      <c r="U327" s="247">
        <v>0</v>
      </c>
      <c r="V327" s="247"/>
    </row>
    <row r="328" spans="1:22" x14ac:dyDescent="0.25">
      <c r="A328" s="247" t="s">
        <v>73</v>
      </c>
      <c r="B328" s="247">
        <v>10310</v>
      </c>
      <c r="C328" s="247" t="s">
        <v>74</v>
      </c>
      <c r="D328" s="247" t="s">
        <v>106</v>
      </c>
      <c r="E328" s="247" t="s">
        <v>76</v>
      </c>
      <c r="F328" s="247" t="s">
        <v>98</v>
      </c>
      <c r="G328" s="247" t="s">
        <v>86</v>
      </c>
      <c r="H328" s="247" t="s">
        <v>79</v>
      </c>
      <c r="I328" s="243">
        <v>42853</v>
      </c>
      <c r="J328" s="243">
        <v>42853</v>
      </c>
      <c r="K328" s="244">
        <v>0</v>
      </c>
      <c r="L328" s="243">
        <v>42853</v>
      </c>
      <c r="M328" s="244">
        <v>0</v>
      </c>
      <c r="N328" s="244" t="s">
        <v>80</v>
      </c>
      <c r="O328" s="244" t="s">
        <v>80</v>
      </c>
      <c r="P328" s="244" t="s">
        <v>82</v>
      </c>
      <c r="Q328" s="244" t="s">
        <v>82</v>
      </c>
      <c r="R328" s="247"/>
      <c r="S328" s="244">
        <v>2</v>
      </c>
      <c r="T328" s="247" t="s">
        <v>81</v>
      </c>
      <c r="U328" s="247" t="s">
        <v>107</v>
      </c>
      <c r="V328" s="247"/>
    </row>
    <row r="329" spans="1:22" x14ac:dyDescent="0.25">
      <c r="A329" s="247" t="s">
        <v>73</v>
      </c>
      <c r="B329" s="247">
        <v>10311</v>
      </c>
      <c r="C329" s="247" t="s">
        <v>74</v>
      </c>
      <c r="D329" s="247" t="s">
        <v>145</v>
      </c>
      <c r="E329" s="247" t="s">
        <v>76</v>
      </c>
      <c r="F329" s="247" t="s">
        <v>128</v>
      </c>
      <c r="G329" s="247" t="s">
        <v>86</v>
      </c>
      <c r="H329" s="247" t="s">
        <v>79</v>
      </c>
      <c r="I329" s="243">
        <v>42853</v>
      </c>
      <c r="J329" s="243">
        <v>42853</v>
      </c>
      <c r="K329" s="244">
        <v>0</v>
      </c>
      <c r="L329" s="243">
        <v>42853</v>
      </c>
      <c r="M329" s="244">
        <v>0</v>
      </c>
      <c r="N329" s="244" t="s">
        <v>80</v>
      </c>
      <c r="O329" s="244" t="s">
        <v>80</v>
      </c>
      <c r="P329" s="244" t="s">
        <v>82</v>
      </c>
      <c r="Q329" s="244" t="s">
        <v>82</v>
      </c>
      <c r="R329" s="247"/>
      <c r="S329" s="244">
        <v>2</v>
      </c>
      <c r="T329" s="247" t="s">
        <v>81</v>
      </c>
      <c r="U329" s="247" t="s">
        <v>130</v>
      </c>
      <c r="V329" s="247"/>
    </row>
    <row r="330" spans="1:22" x14ac:dyDescent="0.25">
      <c r="A330" s="247" t="s">
        <v>73</v>
      </c>
      <c r="B330" s="247">
        <v>10312</v>
      </c>
      <c r="C330" s="247" t="s">
        <v>74</v>
      </c>
      <c r="D330" s="247" t="s">
        <v>120</v>
      </c>
      <c r="E330" s="247" t="s">
        <v>76</v>
      </c>
      <c r="F330" s="247" t="s">
        <v>98</v>
      </c>
      <c r="G330" s="247" t="s">
        <v>78</v>
      </c>
      <c r="H330" s="247" t="s">
        <v>121</v>
      </c>
      <c r="I330" s="243">
        <v>42853</v>
      </c>
      <c r="J330" s="244" t="s">
        <v>82</v>
      </c>
      <c r="K330" s="244">
        <v>3</v>
      </c>
      <c r="L330" s="244" t="s">
        <v>82</v>
      </c>
      <c r="M330" s="244">
        <v>3</v>
      </c>
      <c r="N330" s="244" t="s">
        <v>80</v>
      </c>
      <c r="O330" s="244" t="s">
        <v>80</v>
      </c>
      <c r="P330" s="244" t="s">
        <v>82</v>
      </c>
      <c r="Q330" s="244" t="s">
        <v>82</v>
      </c>
      <c r="R330" s="247"/>
      <c r="S330" s="244">
        <v>2</v>
      </c>
      <c r="T330" s="247" t="s">
        <v>195</v>
      </c>
      <c r="U330" s="247" t="s">
        <v>100</v>
      </c>
      <c r="V330" s="247"/>
    </row>
    <row r="331" spans="1:22" x14ac:dyDescent="0.25">
      <c r="A331" s="247" t="s">
        <v>73</v>
      </c>
      <c r="B331" s="247">
        <v>10313</v>
      </c>
      <c r="C331" s="247" t="s">
        <v>74</v>
      </c>
      <c r="D331" s="247" t="s">
        <v>97</v>
      </c>
      <c r="E331" s="247" t="s">
        <v>76</v>
      </c>
      <c r="F331" s="247" t="s">
        <v>98</v>
      </c>
      <c r="G331" s="247" t="s">
        <v>86</v>
      </c>
      <c r="H331" s="247" t="s">
        <v>79</v>
      </c>
      <c r="I331" s="243">
        <v>42853</v>
      </c>
      <c r="J331" s="243">
        <v>42853</v>
      </c>
      <c r="K331" s="244">
        <v>0</v>
      </c>
      <c r="L331" s="243">
        <v>42853</v>
      </c>
      <c r="M331" s="244">
        <v>0</v>
      </c>
      <c r="N331" s="244" t="s">
        <v>80</v>
      </c>
      <c r="O331" s="244" t="s">
        <v>80</v>
      </c>
      <c r="P331" s="244" t="s">
        <v>82</v>
      </c>
      <c r="Q331" s="244" t="s">
        <v>82</v>
      </c>
      <c r="R331" s="247"/>
      <c r="S331" s="244">
        <v>2</v>
      </c>
      <c r="T331" s="247" t="s">
        <v>81</v>
      </c>
      <c r="U331" s="247" t="s">
        <v>100</v>
      </c>
      <c r="V331" s="247"/>
    </row>
    <row r="332" spans="1:22" x14ac:dyDescent="0.25">
      <c r="A332" s="247" t="s">
        <v>73</v>
      </c>
      <c r="B332" s="247">
        <v>10314</v>
      </c>
      <c r="C332" s="247" t="s">
        <v>258</v>
      </c>
      <c r="D332" s="247"/>
      <c r="E332" s="247" t="s">
        <v>263</v>
      </c>
      <c r="F332" s="247" t="s">
        <v>98</v>
      </c>
      <c r="G332" s="247" t="s">
        <v>86</v>
      </c>
      <c r="H332" s="247" t="s">
        <v>125</v>
      </c>
      <c r="I332" s="243">
        <v>42853</v>
      </c>
      <c r="J332" s="243">
        <v>42853</v>
      </c>
      <c r="K332" s="244">
        <v>0</v>
      </c>
      <c r="L332" s="243">
        <v>42853</v>
      </c>
      <c r="M332" s="244">
        <v>0</v>
      </c>
      <c r="N332" s="244"/>
      <c r="O332" s="244"/>
      <c r="P332" s="244" t="s">
        <v>82</v>
      </c>
      <c r="Q332" s="244" t="s">
        <v>82</v>
      </c>
      <c r="R332" s="247"/>
      <c r="S332" s="244">
        <v>2</v>
      </c>
      <c r="T332" s="247" t="s">
        <v>81</v>
      </c>
      <c r="U332" s="247">
        <v>0</v>
      </c>
      <c r="V332" s="247"/>
    </row>
    <row r="333" spans="1:22" x14ac:dyDescent="0.25">
      <c r="A333" s="247" t="s">
        <v>73</v>
      </c>
      <c r="B333" s="247">
        <v>10315</v>
      </c>
      <c r="C333" s="247" t="s">
        <v>258</v>
      </c>
      <c r="D333" s="247"/>
      <c r="E333" s="247" t="s">
        <v>259</v>
      </c>
      <c r="F333" s="247" t="s">
        <v>188</v>
      </c>
      <c r="G333" s="247" t="s">
        <v>78</v>
      </c>
      <c r="H333" s="247" t="s">
        <v>125</v>
      </c>
      <c r="I333" s="243">
        <v>42853</v>
      </c>
      <c r="J333" s="243">
        <v>42853</v>
      </c>
      <c r="K333" s="244">
        <v>0</v>
      </c>
      <c r="L333" s="243">
        <v>42853</v>
      </c>
      <c r="M333" s="244">
        <v>0</v>
      </c>
      <c r="N333" s="244"/>
      <c r="O333" s="244"/>
      <c r="P333" s="244" t="s">
        <v>82</v>
      </c>
      <c r="Q333" s="244" t="s">
        <v>82</v>
      </c>
      <c r="R333" s="247"/>
      <c r="S333" s="244">
        <v>2</v>
      </c>
      <c r="T333" s="247" t="s">
        <v>81</v>
      </c>
      <c r="U333" s="247">
        <v>0</v>
      </c>
      <c r="V333" s="247"/>
    </row>
    <row r="334" spans="1:22" x14ac:dyDescent="0.25">
      <c r="A334" s="247" t="s">
        <v>73</v>
      </c>
      <c r="B334" s="247">
        <v>10316</v>
      </c>
      <c r="C334" s="247" t="s">
        <v>74</v>
      </c>
      <c r="D334" s="247" t="s">
        <v>97</v>
      </c>
      <c r="E334" s="247" t="s">
        <v>76</v>
      </c>
      <c r="F334" s="247" t="s">
        <v>98</v>
      </c>
      <c r="G334" s="247" t="s">
        <v>86</v>
      </c>
      <c r="H334" s="247" t="s">
        <v>79</v>
      </c>
      <c r="I334" s="243">
        <v>42854</v>
      </c>
      <c r="J334" s="243">
        <v>42854</v>
      </c>
      <c r="K334" s="244">
        <v>0</v>
      </c>
      <c r="L334" s="244" t="s">
        <v>82</v>
      </c>
      <c r="M334" s="244" t="s">
        <v>82</v>
      </c>
      <c r="N334" s="244" t="s">
        <v>80</v>
      </c>
      <c r="O334" s="244" t="s">
        <v>80</v>
      </c>
      <c r="P334" s="244" t="s">
        <v>82</v>
      </c>
      <c r="Q334" s="244" t="s">
        <v>82</v>
      </c>
      <c r="R334" s="247"/>
      <c r="S334" s="244">
        <v>1</v>
      </c>
      <c r="T334" s="247" t="s">
        <v>81</v>
      </c>
      <c r="U334" s="247" t="s">
        <v>100</v>
      </c>
      <c r="V334" s="247"/>
    </row>
    <row r="335" spans="1:22" x14ac:dyDescent="0.25">
      <c r="A335" s="247" t="s">
        <v>73</v>
      </c>
      <c r="B335" s="253">
        <v>10473</v>
      </c>
      <c r="C335" s="247" t="s">
        <v>74</v>
      </c>
      <c r="D335" s="247" t="s">
        <v>120</v>
      </c>
      <c r="E335" s="247" t="s">
        <v>76</v>
      </c>
      <c r="F335" s="247" t="s">
        <v>98</v>
      </c>
      <c r="G335" s="247" t="s">
        <v>78</v>
      </c>
      <c r="H335" s="247" t="s">
        <v>79</v>
      </c>
      <c r="I335" s="243">
        <v>42842</v>
      </c>
      <c r="J335" s="243">
        <v>42842</v>
      </c>
      <c r="K335" s="244">
        <v>0</v>
      </c>
      <c r="L335" s="243">
        <v>42842</v>
      </c>
      <c r="M335" s="244">
        <v>0</v>
      </c>
      <c r="N335" s="244" t="s">
        <v>80</v>
      </c>
      <c r="O335" s="244" t="s">
        <v>80</v>
      </c>
      <c r="P335" s="244" t="s">
        <v>82</v>
      </c>
      <c r="Q335" s="244" t="s">
        <v>82</v>
      </c>
      <c r="R335" s="247"/>
      <c r="S335" s="244">
        <v>13</v>
      </c>
      <c r="T335" s="247" t="s">
        <v>141</v>
      </c>
      <c r="U335" s="247" t="s">
        <v>100</v>
      </c>
      <c r="V335" s="247"/>
    </row>
    <row r="336" spans="1:22" x14ac:dyDescent="0.25">
      <c r="A336" s="247" t="s">
        <v>73</v>
      </c>
      <c r="B336" s="253">
        <v>10474</v>
      </c>
      <c r="C336" s="247" t="s">
        <v>258</v>
      </c>
      <c r="D336" s="247"/>
      <c r="E336" s="247" t="s">
        <v>263</v>
      </c>
      <c r="F336" s="247" t="s">
        <v>91</v>
      </c>
      <c r="G336" s="247" t="s">
        <v>86</v>
      </c>
      <c r="H336" s="247" t="s">
        <v>125</v>
      </c>
      <c r="I336" s="243">
        <v>42845</v>
      </c>
      <c r="J336" s="243">
        <v>42845</v>
      </c>
      <c r="K336" s="244">
        <v>0</v>
      </c>
      <c r="L336" s="243">
        <v>42845</v>
      </c>
      <c r="M336" s="244">
        <v>0</v>
      </c>
      <c r="N336" s="244"/>
      <c r="O336" s="244"/>
      <c r="P336" s="244" t="s">
        <v>82</v>
      </c>
      <c r="Q336" s="244" t="s">
        <v>82</v>
      </c>
      <c r="R336" s="247"/>
      <c r="S336" s="244">
        <v>10</v>
      </c>
      <c r="T336" s="247" t="s">
        <v>81</v>
      </c>
      <c r="U336" s="247">
        <v>0</v>
      </c>
      <c r="V336" s="247"/>
    </row>
    <row r="337" spans="1:22" x14ac:dyDescent="0.25">
      <c r="A337" s="247" t="s">
        <v>73</v>
      </c>
      <c r="B337" s="253">
        <v>10475</v>
      </c>
      <c r="C337" s="247" t="s">
        <v>74</v>
      </c>
      <c r="D337" s="247" t="s">
        <v>147</v>
      </c>
      <c r="E337" s="247" t="s">
        <v>76</v>
      </c>
      <c r="F337" s="247" t="s">
        <v>138</v>
      </c>
      <c r="G337" s="247" t="s">
        <v>78</v>
      </c>
      <c r="H337" s="247" t="s">
        <v>79</v>
      </c>
      <c r="I337" s="243">
        <v>42853</v>
      </c>
      <c r="J337" s="244" t="s">
        <v>82</v>
      </c>
      <c r="K337" s="244">
        <v>3</v>
      </c>
      <c r="L337" s="244" t="s">
        <v>82</v>
      </c>
      <c r="M337" s="244">
        <v>3</v>
      </c>
      <c r="N337" s="244" t="s">
        <v>80</v>
      </c>
      <c r="O337" s="244" t="s">
        <v>80</v>
      </c>
      <c r="P337" s="244" t="s">
        <v>82</v>
      </c>
      <c r="Q337" s="244" t="s">
        <v>82</v>
      </c>
      <c r="R337" s="247"/>
      <c r="S337" s="244">
        <v>2</v>
      </c>
      <c r="T337" s="247" t="s">
        <v>81</v>
      </c>
      <c r="U337" s="247" t="s">
        <v>148</v>
      </c>
      <c r="V337" s="247"/>
    </row>
    <row r="338" spans="1:22" x14ac:dyDescent="0.25">
      <c r="A338" s="247" t="s">
        <v>73</v>
      </c>
      <c r="B338" s="253">
        <v>10476</v>
      </c>
      <c r="C338" s="247" t="s">
        <v>74</v>
      </c>
      <c r="D338" s="247" t="s">
        <v>152</v>
      </c>
      <c r="E338" s="247" t="s">
        <v>76</v>
      </c>
      <c r="F338" s="247" t="s">
        <v>132</v>
      </c>
      <c r="G338" s="247" t="s">
        <v>78</v>
      </c>
      <c r="H338" s="247" t="s">
        <v>79</v>
      </c>
      <c r="I338" s="243">
        <v>42853</v>
      </c>
      <c r="J338" s="244" t="s">
        <v>82</v>
      </c>
      <c r="K338" s="244">
        <v>3</v>
      </c>
      <c r="L338" s="244" t="s">
        <v>82</v>
      </c>
      <c r="M338" s="244">
        <v>3</v>
      </c>
      <c r="N338" s="244" t="s">
        <v>80</v>
      </c>
      <c r="O338" s="244" t="s">
        <v>80</v>
      </c>
      <c r="P338" s="244" t="s">
        <v>82</v>
      </c>
      <c r="Q338" s="244" t="s">
        <v>82</v>
      </c>
      <c r="R338" s="247"/>
      <c r="S338" s="244">
        <v>2</v>
      </c>
      <c r="T338" s="247" t="s">
        <v>193</v>
      </c>
      <c r="U338" s="247" t="s">
        <v>133</v>
      </c>
      <c r="V338" s="247"/>
    </row>
    <row r="339" spans="1:22" x14ac:dyDescent="0.25">
      <c r="A339" s="247" t="s">
        <v>73</v>
      </c>
      <c r="B339" s="253">
        <v>10477</v>
      </c>
      <c r="C339" s="247" t="s">
        <v>74</v>
      </c>
      <c r="D339" s="247" t="s">
        <v>213</v>
      </c>
      <c r="E339" s="247" t="s">
        <v>76</v>
      </c>
      <c r="F339" s="247" t="s">
        <v>138</v>
      </c>
      <c r="G339" s="247" t="s">
        <v>86</v>
      </c>
      <c r="H339" s="247" t="s">
        <v>79</v>
      </c>
      <c r="I339" s="243">
        <v>42853</v>
      </c>
      <c r="J339" s="243">
        <v>42853</v>
      </c>
      <c r="K339" s="244">
        <v>0</v>
      </c>
      <c r="L339" s="243">
        <v>42853</v>
      </c>
      <c r="M339" s="244">
        <v>0</v>
      </c>
      <c r="N339" s="244" t="s">
        <v>80</v>
      </c>
      <c r="O339" s="244" t="s">
        <v>80</v>
      </c>
      <c r="P339" s="244" t="s">
        <v>82</v>
      </c>
      <c r="Q339" s="244" t="s">
        <v>82</v>
      </c>
      <c r="R339" s="247"/>
      <c r="S339" s="244">
        <v>2</v>
      </c>
      <c r="T339" s="247" t="s">
        <v>81</v>
      </c>
      <c r="U339" s="247" t="s">
        <v>148</v>
      </c>
      <c r="V339" s="247"/>
    </row>
    <row r="340" spans="1:22" x14ac:dyDescent="0.25">
      <c r="A340" s="247" t="s">
        <v>73</v>
      </c>
      <c r="B340" s="253">
        <v>10478</v>
      </c>
      <c r="C340" s="247" t="s">
        <v>74</v>
      </c>
      <c r="D340" s="247" t="s">
        <v>120</v>
      </c>
      <c r="E340" s="247" t="s">
        <v>76</v>
      </c>
      <c r="F340" s="247" t="s">
        <v>98</v>
      </c>
      <c r="G340" s="247" t="s">
        <v>78</v>
      </c>
      <c r="H340" s="247" t="s">
        <v>125</v>
      </c>
      <c r="I340" s="243">
        <v>42853</v>
      </c>
      <c r="J340" s="243">
        <v>42853</v>
      </c>
      <c r="K340" s="244">
        <v>0</v>
      </c>
      <c r="L340" s="243">
        <v>42853</v>
      </c>
      <c r="M340" s="244">
        <v>0</v>
      </c>
      <c r="N340" s="244" t="s">
        <v>80</v>
      </c>
      <c r="O340" s="244" t="s">
        <v>80</v>
      </c>
      <c r="P340" s="244" t="s">
        <v>82</v>
      </c>
      <c r="Q340" s="244" t="s">
        <v>82</v>
      </c>
      <c r="R340" s="247"/>
      <c r="S340" s="244">
        <v>2</v>
      </c>
      <c r="T340" s="247" t="s">
        <v>81</v>
      </c>
      <c r="U340" s="247" t="s">
        <v>100</v>
      </c>
      <c r="V340" s="247"/>
    </row>
    <row r="341" spans="1:22" x14ac:dyDescent="0.25">
      <c r="A341" s="247" t="s">
        <v>73</v>
      </c>
      <c r="B341" s="253">
        <v>10479</v>
      </c>
      <c r="C341" s="247" t="s">
        <v>74</v>
      </c>
      <c r="D341" s="247" t="s">
        <v>118</v>
      </c>
      <c r="E341" s="247" t="s">
        <v>76</v>
      </c>
      <c r="F341" s="247" t="s">
        <v>98</v>
      </c>
      <c r="G341" s="247" t="s">
        <v>86</v>
      </c>
      <c r="H341" s="247" t="s">
        <v>79</v>
      </c>
      <c r="I341" s="243">
        <v>42853</v>
      </c>
      <c r="J341" s="243">
        <v>42853</v>
      </c>
      <c r="K341" s="244">
        <v>0</v>
      </c>
      <c r="L341" s="243">
        <v>42853</v>
      </c>
      <c r="M341" s="244">
        <v>0</v>
      </c>
      <c r="N341" s="244" t="s">
        <v>80</v>
      </c>
      <c r="O341" s="244" t="s">
        <v>80</v>
      </c>
      <c r="P341" s="244" t="s">
        <v>82</v>
      </c>
      <c r="Q341" s="244" t="s">
        <v>82</v>
      </c>
      <c r="R341" s="247"/>
      <c r="S341" s="244">
        <v>2</v>
      </c>
      <c r="T341" s="247" t="s">
        <v>199</v>
      </c>
      <c r="U341" s="247" t="s">
        <v>119</v>
      </c>
      <c r="V341" s="247"/>
    </row>
    <row r="342" spans="1:22" x14ac:dyDescent="0.25">
      <c r="A342" s="247" t="s">
        <v>73</v>
      </c>
      <c r="B342" s="253">
        <v>10480</v>
      </c>
      <c r="C342" s="247" t="s">
        <v>74</v>
      </c>
      <c r="D342" s="247" t="s">
        <v>255</v>
      </c>
      <c r="E342" s="247" t="s">
        <v>76</v>
      </c>
      <c r="F342" s="247" t="s">
        <v>138</v>
      </c>
      <c r="G342" s="247" t="s">
        <v>86</v>
      </c>
      <c r="H342" s="247" t="s">
        <v>79</v>
      </c>
      <c r="I342" s="243">
        <v>42853</v>
      </c>
      <c r="J342" s="243">
        <v>42853</v>
      </c>
      <c r="K342" s="244">
        <v>0</v>
      </c>
      <c r="L342" s="243">
        <v>42853</v>
      </c>
      <c r="M342" s="244">
        <v>0</v>
      </c>
      <c r="N342" s="244" t="s">
        <v>80</v>
      </c>
      <c r="O342" s="244" t="s">
        <v>80</v>
      </c>
      <c r="P342" s="244" t="s">
        <v>82</v>
      </c>
      <c r="Q342" s="244" t="s">
        <v>82</v>
      </c>
      <c r="R342" s="247"/>
      <c r="S342" s="244">
        <v>2</v>
      </c>
      <c r="T342" s="247" t="s">
        <v>81</v>
      </c>
      <c r="U342" s="247" t="s">
        <v>148</v>
      </c>
      <c r="V342" s="247"/>
    </row>
    <row r="343" spans="1:22" x14ac:dyDescent="0.25">
      <c r="A343" s="247" t="s">
        <v>73</v>
      </c>
      <c r="B343" s="253">
        <v>10481</v>
      </c>
      <c r="C343" s="247" t="s">
        <v>258</v>
      </c>
      <c r="D343" s="247"/>
      <c r="E343" s="247" t="s">
        <v>263</v>
      </c>
      <c r="F343" s="247" t="s">
        <v>111</v>
      </c>
      <c r="G343" s="247" t="s">
        <v>86</v>
      </c>
      <c r="H343" s="247" t="s">
        <v>125</v>
      </c>
      <c r="I343" s="243">
        <v>42853</v>
      </c>
      <c r="J343" s="244" t="s">
        <v>82</v>
      </c>
      <c r="K343" s="244" t="s">
        <v>82</v>
      </c>
      <c r="L343" s="244" t="s">
        <v>82</v>
      </c>
      <c r="M343" s="244" t="s">
        <v>82</v>
      </c>
      <c r="N343" s="244"/>
      <c r="O343" s="244"/>
      <c r="P343" s="244" t="s">
        <v>82</v>
      </c>
      <c r="Q343" s="244" t="s">
        <v>82</v>
      </c>
      <c r="R343" s="247"/>
      <c r="S343" s="244">
        <v>2</v>
      </c>
      <c r="T343" s="247" t="s">
        <v>81</v>
      </c>
      <c r="U343" s="247">
        <v>0</v>
      </c>
      <c r="V343" s="247"/>
    </row>
    <row r="344" spans="1:22" x14ac:dyDescent="0.25">
      <c r="A344" s="247" t="s">
        <v>73</v>
      </c>
      <c r="B344" s="253">
        <v>10482</v>
      </c>
      <c r="C344" s="247" t="s">
        <v>258</v>
      </c>
      <c r="D344" s="247"/>
      <c r="E344" s="247" t="s">
        <v>263</v>
      </c>
      <c r="F344" s="247" t="s">
        <v>111</v>
      </c>
      <c r="G344" s="247" t="s">
        <v>86</v>
      </c>
      <c r="H344" s="247" t="s">
        <v>125</v>
      </c>
      <c r="I344" s="243">
        <v>42853</v>
      </c>
      <c r="J344" s="244" t="s">
        <v>82</v>
      </c>
      <c r="K344" s="244" t="s">
        <v>82</v>
      </c>
      <c r="L344" s="244" t="s">
        <v>82</v>
      </c>
      <c r="M344" s="244" t="s">
        <v>82</v>
      </c>
      <c r="N344" s="244"/>
      <c r="O344" s="244"/>
      <c r="P344" s="244" t="s">
        <v>82</v>
      </c>
      <c r="Q344" s="244" t="s">
        <v>82</v>
      </c>
      <c r="R344" s="247"/>
      <c r="S344" s="244">
        <v>2</v>
      </c>
      <c r="T344" s="247" t="s">
        <v>81</v>
      </c>
      <c r="U344" s="247">
        <v>0</v>
      </c>
      <c r="V344" s="247"/>
    </row>
    <row r="345" spans="1:22" x14ac:dyDescent="0.25">
      <c r="A345" s="247" t="s">
        <v>338</v>
      </c>
      <c r="B345" s="244">
        <v>10335</v>
      </c>
      <c r="C345" s="247" t="s">
        <v>258</v>
      </c>
      <c r="D345" s="247" t="s">
        <v>377</v>
      </c>
      <c r="E345" s="247"/>
      <c r="F345" s="247" t="s">
        <v>343</v>
      </c>
      <c r="G345" s="247" t="s">
        <v>86</v>
      </c>
      <c r="H345" s="247" t="s">
        <v>363</v>
      </c>
      <c r="I345" s="243">
        <v>42837</v>
      </c>
      <c r="J345" s="243">
        <v>42838</v>
      </c>
      <c r="K345" s="244">
        <v>1</v>
      </c>
      <c r="L345" s="243">
        <v>42838</v>
      </c>
      <c r="M345" s="244">
        <v>1</v>
      </c>
      <c r="N345" s="244"/>
      <c r="O345" s="244"/>
      <c r="P345" s="243">
        <v>42838</v>
      </c>
      <c r="Q345" s="244">
        <v>1</v>
      </c>
      <c r="R345" s="247"/>
      <c r="S345" s="244" t="s">
        <v>82</v>
      </c>
      <c r="T345" s="247"/>
      <c r="U345" s="247"/>
      <c r="V345" s="247" t="s">
        <v>344</v>
      </c>
    </row>
    <row r="346" spans="1:22" x14ac:dyDescent="0.25">
      <c r="A346" s="247" t="s">
        <v>338</v>
      </c>
      <c r="B346" s="244">
        <v>10346</v>
      </c>
      <c r="C346" s="247" t="s">
        <v>258</v>
      </c>
      <c r="D346" s="247" t="s">
        <v>378</v>
      </c>
      <c r="E346" s="247"/>
      <c r="F346" s="247" t="s">
        <v>345</v>
      </c>
      <c r="G346" s="247" t="s">
        <v>78</v>
      </c>
      <c r="H346" s="247" t="s">
        <v>363</v>
      </c>
      <c r="I346" s="243">
        <v>42842</v>
      </c>
      <c r="J346" s="243">
        <v>42843</v>
      </c>
      <c r="K346" s="244">
        <v>1</v>
      </c>
      <c r="L346" s="243">
        <v>42843</v>
      </c>
      <c r="M346" s="244">
        <v>1</v>
      </c>
      <c r="N346" s="244"/>
      <c r="O346" s="244"/>
      <c r="P346" s="243">
        <v>42843</v>
      </c>
      <c r="Q346" s="244">
        <v>1</v>
      </c>
      <c r="R346" s="247" t="s">
        <v>380</v>
      </c>
      <c r="S346" s="244" t="s">
        <v>82</v>
      </c>
      <c r="T346" s="247"/>
      <c r="U346" s="247"/>
      <c r="V346" s="247" t="s">
        <v>381</v>
      </c>
    </row>
    <row r="347" spans="1:22" x14ac:dyDescent="0.25">
      <c r="A347" s="247" t="s">
        <v>338</v>
      </c>
      <c r="B347" s="244">
        <v>10351</v>
      </c>
      <c r="C347" s="247" t="s">
        <v>74</v>
      </c>
      <c r="D347" s="247" t="s">
        <v>360</v>
      </c>
      <c r="E347" s="247"/>
      <c r="F347" s="247" t="s">
        <v>343</v>
      </c>
      <c r="G347" s="247" t="s">
        <v>78</v>
      </c>
      <c r="H347" s="247" t="s">
        <v>340</v>
      </c>
      <c r="I347" s="243">
        <v>42844</v>
      </c>
      <c r="J347" s="243">
        <v>42844</v>
      </c>
      <c r="K347" s="244">
        <v>0</v>
      </c>
      <c r="L347" s="243">
        <v>42844</v>
      </c>
      <c r="M347" s="244">
        <v>0</v>
      </c>
      <c r="N347" s="244"/>
      <c r="O347" s="244"/>
      <c r="P347" s="243">
        <v>42845</v>
      </c>
      <c r="Q347" s="244">
        <v>1</v>
      </c>
      <c r="R347" s="247"/>
      <c r="S347" s="244" t="s">
        <v>82</v>
      </c>
      <c r="T347" s="247"/>
      <c r="U347" s="247"/>
      <c r="V347" s="247" t="s">
        <v>346</v>
      </c>
    </row>
    <row r="348" spans="1:22" x14ac:dyDescent="0.25">
      <c r="A348" s="247" t="s">
        <v>338</v>
      </c>
      <c r="B348" s="253">
        <v>10364</v>
      </c>
      <c r="C348" s="247" t="s">
        <v>74</v>
      </c>
      <c r="D348" s="247" t="s">
        <v>377</v>
      </c>
      <c r="E348" s="247"/>
      <c r="F348" s="247" t="s">
        <v>343</v>
      </c>
      <c r="G348" s="247" t="s">
        <v>86</v>
      </c>
      <c r="H348" s="247" t="s">
        <v>340</v>
      </c>
      <c r="I348" s="243">
        <v>42851</v>
      </c>
      <c r="J348" s="243">
        <v>42851</v>
      </c>
      <c r="K348" s="244">
        <v>0</v>
      </c>
      <c r="L348" s="243">
        <v>42851</v>
      </c>
      <c r="M348" s="244">
        <v>0</v>
      </c>
      <c r="N348" s="244"/>
      <c r="O348" s="244"/>
      <c r="P348" s="243">
        <v>42852</v>
      </c>
      <c r="Q348" s="244">
        <v>1</v>
      </c>
      <c r="R348" s="247"/>
      <c r="S348" s="244" t="s">
        <v>82</v>
      </c>
      <c r="T348" s="247"/>
      <c r="U348" s="247"/>
      <c r="V348" s="247" t="s">
        <v>346</v>
      </c>
    </row>
    <row r="349" spans="1:22" x14ac:dyDescent="0.25">
      <c r="A349" s="247" t="s">
        <v>338</v>
      </c>
      <c r="B349" s="244">
        <v>10330</v>
      </c>
      <c r="C349" s="247" t="s">
        <v>258</v>
      </c>
      <c r="D349" s="247" t="s">
        <v>368</v>
      </c>
      <c r="E349" s="247"/>
      <c r="F349" s="247" t="s">
        <v>352</v>
      </c>
      <c r="G349" s="247" t="s">
        <v>78</v>
      </c>
      <c r="H349" s="247" t="s">
        <v>363</v>
      </c>
      <c r="I349" s="243">
        <v>42836</v>
      </c>
      <c r="J349" s="243">
        <v>42836</v>
      </c>
      <c r="K349" s="244">
        <v>0</v>
      </c>
      <c r="L349" s="243">
        <v>42836</v>
      </c>
      <c r="M349" s="244">
        <v>0</v>
      </c>
      <c r="N349" s="244"/>
      <c r="O349" s="244"/>
      <c r="P349" s="243">
        <v>42839</v>
      </c>
      <c r="Q349" s="244">
        <v>3</v>
      </c>
      <c r="R349" s="247"/>
      <c r="S349" s="244" t="s">
        <v>82</v>
      </c>
      <c r="T349" s="247"/>
      <c r="U349" s="247"/>
      <c r="V349" s="247" t="s">
        <v>344</v>
      </c>
    </row>
    <row r="350" spans="1:22" x14ac:dyDescent="0.25">
      <c r="A350" s="247" t="s">
        <v>338</v>
      </c>
      <c r="B350" s="244">
        <v>10356</v>
      </c>
      <c r="C350" s="247" t="s">
        <v>258</v>
      </c>
      <c r="D350" s="247" t="s">
        <v>347</v>
      </c>
      <c r="E350" s="247"/>
      <c r="F350" s="247" t="s">
        <v>322</v>
      </c>
      <c r="G350" s="247" t="s">
        <v>78</v>
      </c>
      <c r="H350" s="247" t="s">
        <v>363</v>
      </c>
      <c r="I350" s="243">
        <v>42846</v>
      </c>
      <c r="J350" s="243">
        <v>42846</v>
      </c>
      <c r="K350" s="244">
        <v>0</v>
      </c>
      <c r="L350" s="243">
        <v>42850</v>
      </c>
      <c r="M350" s="244">
        <v>4</v>
      </c>
      <c r="N350" s="244"/>
      <c r="O350" s="244"/>
      <c r="P350" s="243">
        <v>42849</v>
      </c>
      <c r="Q350" s="244">
        <v>3</v>
      </c>
      <c r="R350" s="247" t="s">
        <v>388</v>
      </c>
      <c r="S350" s="244" t="s">
        <v>82</v>
      </c>
      <c r="T350" s="247"/>
      <c r="U350" s="247"/>
      <c r="V350" s="247" t="s">
        <v>381</v>
      </c>
    </row>
    <row r="351" spans="1:22" x14ac:dyDescent="0.25">
      <c r="A351" s="247" t="s">
        <v>338</v>
      </c>
      <c r="B351" s="244">
        <v>10359</v>
      </c>
      <c r="C351" s="247" t="s">
        <v>74</v>
      </c>
      <c r="D351" s="247" t="s">
        <v>377</v>
      </c>
      <c r="E351" s="247"/>
      <c r="F351" s="247" t="s">
        <v>343</v>
      </c>
      <c r="G351" s="247" t="s">
        <v>86</v>
      </c>
      <c r="H351" s="247" t="s">
        <v>340</v>
      </c>
      <c r="I351" s="243">
        <v>42850</v>
      </c>
      <c r="J351" s="243">
        <v>42850</v>
      </c>
      <c r="K351" s="244">
        <v>0</v>
      </c>
      <c r="L351" s="243">
        <v>42850</v>
      </c>
      <c r="M351" s="244">
        <v>0</v>
      </c>
      <c r="N351" s="244"/>
      <c r="O351" s="244"/>
      <c r="P351" s="243">
        <v>42853</v>
      </c>
      <c r="Q351" s="244">
        <v>3</v>
      </c>
      <c r="R351" s="247"/>
      <c r="S351" s="244" t="s">
        <v>82</v>
      </c>
      <c r="T351" s="247"/>
      <c r="U351" s="247"/>
      <c r="V351" s="247" t="s">
        <v>344</v>
      </c>
    </row>
    <row r="352" spans="1:22" x14ac:dyDescent="0.25">
      <c r="A352" s="247" t="s">
        <v>338</v>
      </c>
      <c r="B352" s="244">
        <v>10344</v>
      </c>
      <c r="C352" s="247" t="s">
        <v>74</v>
      </c>
      <c r="D352" s="247" t="s">
        <v>360</v>
      </c>
      <c r="E352" s="247"/>
      <c r="F352" s="247" t="s">
        <v>343</v>
      </c>
      <c r="G352" s="247" t="s">
        <v>78</v>
      </c>
      <c r="H352" s="247" t="s">
        <v>340</v>
      </c>
      <c r="I352" s="243">
        <v>42842</v>
      </c>
      <c r="J352" s="243">
        <v>42842</v>
      </c>
      <c r="K352" s="244">
        <v>0</v>
      </c>
      <c r="L352" s="243">
        <v>42842</v>
      </c>
      <c r="M352" s="244">
        <v>0</v>
      </c>
      <c r="N352" s="244"/>
      <c r="O352" s="244"/>
      <c r="P352" s="243">
        <v>42846</v>
      </c>
      <c r="Q352" s="244">
        <v>4</v>
      </c>
      <c r="R352" s="247"/>
      <c r="S352" s="244" t="s">
        <v>82</v>
      </c>
      <c r="T352" s="247"/>
      <c r="U352" s="247"/>
      <c r="V352" s="247" t="s">
        <v>346</v>
      </c>
    </row>
    <row r="353" spans="1:22" x14ac:dyDescent="0.25">
      <c r="A353" s="247" t="s">
        <v>338</v>
      </c>
      <c r="B353" s="253">
        <v>10485</v>
      </c>
      <c r="C353" s="247" t="s">
        <v>258</v>
      </c>
      <c r="D353" s="247" t="s">
        <v>368</v>
      </c>
      <c r="E353" s="247"/>
      <c r="F353" s="247" t="s">
        <v>352</v>
      </c>
      <c r="G353" s="247" t="s">
        <v>78</v>
      </c>
      <c r="H353" s="247" t="s">
        <v>363</v>
      </c>
      <c r="I353" s="243">
        <v>42835</v>
      </c>
      <c r="J353" s="243">
        <v>42835</v>
      </c>
      <c r="K353" s="244">
        <v>0</v>
      </c>
      <c r="L353" s="243">
        <v>42835</v>
      </c>
      <c r="M353" s="254">
        <v>0</v>
      </c>
      <c r="N353" s="254"/>
      <c r="O353" s="254"/>
      <c r="P353" s="243">
        <v>42839</v>
      </c>
      <c r="Q353" s="244">
        <v>4</v>
      </c>
      <c r="R353" s="247"/>
      <c r="S353" s="244" t="s">
        <v>82</v>
      </c>
      <c r="T353" s="247"/>
      <c r="U353" s="247"/>
      <c r="V353" s="247"/>
    </row>
    <row r="354" spans="1:22" x14ac:dyDescent="0.25">
      <c r="A354" s="247" t="s">
        <v>338</v>
      </c>
      <c r="B354" s="244">
        <v>10080</v>
      </c>
      <c r="C354" s="247" t="s">
        <v>74</v>
      </c>
      <c r="D354" s="247" t="s">
        <v>361</v>
      </c>
      <c r="E354" s="247"/>
      <c r="F354" s="247" t="s">
        <v>362</v>
      </c>
      <c r="G354" s="247" t="s">
        <v>78</v>
      </c>
      <c r="H354" s="247" t="s">
        <v>340</v>
      </c>
      <c r="I354" s="243">
        <v>42825</v>
      </c>
      <c r="J354" s="243">
        <v>42825</v>
      </c>
      <c r="K354" s="244">
        <v>0</v>
      </c>
      <c r="L354" s="243">
        <v>42825</v>
      </c>
      <c r="M354" s="244">
        <v>0</v>
      </c>
      <c r="N354" s="244"/>
      <c r="O354" s="244"/>
      <c r="P354" s="243">
        <v>42830</v>
      </c>
      <c r="Q354" s="244">
        <v>5</v>
      </c>
      <c r="R354" s="247"/>
      <c r="S354" s="244" t="s">
        <v>82</v>
      </c>
      <c r="T354" s="247"/>
      <c r="U354" s="247"/>
      <c r="V354" s="247" t="s">
        <v>355</v>
      </c>
    </row>
    <row r="355" spans="1:22" x14ac:dyDescent="0.25">
      <c r="A355" s="247" t="s">
        <v>338</v>
      </c>
      <c r="B355" s="244">
        <v>10319</v>
      </c>
      <c r="C355" s="247" t="s">
        <v>74</v>
      </c>
      <c r="D355" s="247" t="s">
        <v>368</v>
      </c>
      <c r="E355" s="247"/>
      <c r="F355" s="247" t="s">
        <v>352</v>
      </c>
      <c r="G355" s="247" t="s">
        <v>78</v>
      </c>
      <c r="H355" s="247" t="s">
        <v>340</v>
      </c>
      <c r="I355" s="243">
        <v>42829</v>
      </c>
      <c r="J355" s="243">
        <v>42829</v>
      </c>
      <c r="K355" s="244">
        <v>0</v>
      </c>
      <c r="L355" s="243">
        <v>42829</v>
      </c>
      <c r="M355" s="244">
        <v>0</v>
      </c>
      <c r="N355" s="244"/>
      <c r="O355" s="244"/>
      <c r="P355" s="243">
        <v>42835</v>
      </c>
      <c r="Q355" s="244">
        <v>6</v>
      </c>
      <c r="R355" s="247"/>
      <c r="S355" s="244" t="s">
        <v>82</v>
      </c>
      <c r="T355" s="247"/>
      <c r="U355" s="247"/>
      <c r="V355" s="247" t="s">
        <v>359</v>
      </c>
    </row>
    <row r="356" spans="1:22" x14ac:dyDescent="0.25">
      <c r="A356" s="247" t="s">
        <v>338</v>
      </c>
      <c r="B356" s="244">
        <v>10328</v>
      </c>
      <c r="C356" s="247" t="s">
        <v>74</v>
      </c>
      <c r="D356" s="247" t="s">
        <v>354</v>
      </c>
      <c r="E356" s="247"/>
      <c r="F356" s="247" t="s">
        <v>350</v>
      </c>
      <c r="G356" s="247" t="s">
        <v>78</v>
      </c>
      <c r="H356" s="247" t="s">
        <v>340</v>
      </c>
      <c r="I356" s="243">
        <v>42836</v>
      </c>
      <c r="J356" s="243">
        <v>42836</v>
      </c>
      <c r="K356" s="244">
        <v>0</v>
      </c>
      <c r="L356" s="243">
        <v>42837</v>
      </c>
      <c r="M356" s="244">
        <v>1</v>
      </c>
      <c r="N356" s="244"/>
      <c r="O356" s="244"/>
      <c r="P356" s="243">
        <v>42842</v>
      </c>
      <c r="Q356" s="244">
        <v>6</v>
      </c>
      <c r="R356" s="247"/>
      <c r="S356" s="244" t="s">
        <v>82</v>
      </c>
      <c r="T356" s="247"/>
      <c r="U356" s="247"/>
      <c r="V356" s="247" t="s">
        <v>359</v>
      </c>
    </row>
    <row r="357" spans="1:22" x14ac:dyDescent="0.25">
      <c r="A357" s="247" t="s">
        <v>338</v>
      </c>
      <c r="B357" s="244">
        <v>10336</v>
      </c>
      <c r="C357" s="247" t="s">
        <v>74</v>
      </c>
      <c r="D357" s="247" t="s">
        <v>377</v>
      </c>
      <c r="E357" s="247"/>
      <c r="F357" s="247" t="s">
        <v>343</v>
      </c>
      <c r="G357" s="247" t="s">
        <v>86</v>
      </c>
      <c r="H357" s="247" t="s">
        <v>340</v>
      </c>
      <c r="I357" s="243">
        <v>42838</v>
      </c>
      <c r="J357" s="243">
        <v>42838</v>
      </c>
      <c r="K357" s="244">
        <v>0</v>
      </c>
      <c r="L357" s="243">
        <v>42838</v>
      </c>
      <c r="M357" s="244">
        <v>0</v>
      </c>
      <c r="N357" s="244"/>
      <c r="O357" s="244"/>
      <c r="P357" s="243">
        <v>42844</v>
      </c>
      <c r="Q357" s="244">
        <v>6</v>
      </c>
      <c r="R357" s="247"/>
      <c r="S357" s="244" t="s">
        <v>82</v>
      </c>
      <c r="T357" s="247"/>
      <c r="U357" s="247"/>
      <c r="V357" s="247" t="s">
        <v>351</v>
      </c>
    </row>
    <row r="358" spans="1:22" x14ac:dyDescent="0.25">
      <c r="A358" s="247" t="s">
        <v>338</v>
      </c>
      <c r="B358" s="244">
        <v>10342</v>
      </c>
      <c r="C358" s="247" t="s">
        <v>258</v>
      </c>
      <c r="D358" s="247" t="s">
        <v>356</v>
      </c>
      <c r="E358" s="247"/>
      <c r="F358" s="247" t="s">
        <v>357</v>
      </c>
      <c r="G358" s="247" t="s">
        <v>78</v>
      </c>
      <c r="H358" s="247" t="s">
        <v>363</v>
      </c>
      <c r="I358" s="243">
        <v>42838</v>
      </c>
      <c r="J358" s="243">
        <v>42838</v>
      </c>
      <c r="K358" s="244">
        <v>0</v>
      </c>
      <c r="L358" s="243">
        <v>42838</v>
      </c>
      <c r="M358" s="244">
        <v>0</v>
      </c>
      <c r="N358" s="244"/>
      <c r="O358" s="244"/>
      <c r="P358" s="243">
        <v>42844</v>
      </c>
      <c r="Q358" s="244">
        <v>6</v>
      </c>
      <c r="R358" s="247"/>
      <c r="S358" s="244" t="s">
        <v>82</v>
      </c>
      <c r="T358" s="247"/>
      <c r="U358" s="247"/>
      <c r="V358" s="247" t="s">
        <v>344</v>
      </c>
    </row>
    <row r="359" spans="1:22" x14ac:dyDescent="0.25">
      <c r="A359" s="247" t="s">
        <v>338</v>
      </c>
      <c r="B359" s="244">
        <v>10343</v>
      </c>
      <c r="C359" s="247" t="s">
        <v>258</v>
      </c>
      <c r="D359" s="247" t="s">
        <v>339</v>
      </c>
      <c r="E359" s="247"/>
      <c r="F359" s="247" t="s">
        <v>322</v>
      </c>
      <c r="G359" s="247" t="s">
        <v>86</v>
      </c>
      <c r="H359" s="247" t="s">
        <v>363</v>
      </c>
      <c r="I359" s="243">
        <v>42839</v>
      </c>
      <c r="J359" s="243">
        <v>42839</v>
      </c>
      <c r="K359" s="244">
        <v>0</v>
      </c>
      <c r="L359" s="243">
        <v>42839</v>
      </c>
      <c r="M359" s="244">
        <v>0</v>
      </c>
      <c r="N359" s="244"/>
      <c r="O359" s="244"/>
      <c r="P359" s="243">
        <v>42845</v>
      </c>
      <c r="Q359" s="244">
        <v>6</v>
      </c>
      <c r="R359" s="247"/>
      <c r="S359" s="244" t="s">
        <v>82</v>
      </c>
      <c r="T359" s="247"/>
      <c r="U359" s="247"/>
      <c r="V359" s="247" t="s">
        <v>346</v>
      </c>
    </row>
    <row r="360" spans="1:22" x14ac:dyDescent="0.25">
      <c r="A360" s="247" t="s">
        <v>338</v>
      </c>
      <c r="B360" s="248">
        <v>9932</v>
      </c>
      <c r="C360" s="247" t="s">
        <v>74</v>
      </c>
      <c r="D360" s="247"/>
      <c r="E360" s="247"/>
      <c r="F360" s="247" t="s">
        <v>353</v>
      </c>
      <c r="G360" s="247" t="s">
        <v>78</v>
      </c>
      <c r="H360" s="247" t="s">
        <v>340</v>
      </c>
      <c r="I360" s="243">
        <v>42821</v>
      </c>
      <c r="J360" s="243">
        <v>42822</v>
      </c>
      <c r="K360" s="244">
        <v>1</v>
      </c>
      <c r="L360" s="243">
        <v>42822</v>
      </c>
      <c r="M360" s="244">
        <v>1</v>
      </c>
      <c r="N360" s="244"/>
      <c r="O360" s="244"/>
      <c r="P360" s="243">
        <v>42828</v>
      </c>
      <c r="Q360" s="244">
        <v>7</v>
      </c>
      <c r="R360" s="244"/>
      <c r="S360" s="244" t="s">
        <v>82</v>
      </c>
      <c r="T360" s="244"/>
      <c r="U360" s="244"/>
      <c r="V360" s="247" t="s">
        <v>346</v>
      </c>
    </row>
    <row r="361" spans="1:22" x14ac:dyDescent="0.25">
      <c r="A361" s="247" t="s">
        <v>338</v>
      </c>
      <c r="B361" s="244">
        <v>9935</v>
      </c>
      <c r="C361" s="247" t="s">
        <v>74</v>
      </c>
      <c r="D361" s="247" t="s">
        <v>349</v>
      </c>
      <c r="E361" s="247"/>
      <c r="F361" s="247" t="s">
        <v>350</v>
      </c>
      <c r="G361" s="247" t="s">
        <v>86</v>
      </c>
      <c r="H361" s="247" t="s">
        <v>340</v>
      </c>
      <c r="I361" s="243">
        <v>42822</v>
      </c>
      <c r="J361" s="243">
        <v>42823</v>
      </c>
      <c r="K361" s="244">
        <v>1</v>
      </c>
      <c r="L361" s="243">
        <v>42823</v>
      </c>
      <c r="M361" s="244">
        <v>1</v>
      </c>
      <c r="N361" s="244"/>
      <c r="O361" s="244"/>
      <c r="P361" s="243">
        <v>42829</v>
      </c>
      <c r="Q361" s="244">
        <v>7</v>
      </c>
      <c r="R361" s="247"/>
      <c r="S361" s="244" t="s">
        <v>82</v>
      </c>
      <c r="T361" s="247"/>
      <c r="U361" s="247"/>
      <c r="V361" s="247" t="s">
        <v>355</v>
      </c>
    </row>
    <row r="362" spans="1:22" x14ac:dyDescent="0.25">
      <c r="A362" s="247" t="s">
        <v>338</v>
      </c>
      <c r="B362" s="244">
        <v>10081</v>
      </c>
      <c r="C362" s="247" t="s">
        <v>258</v>
      </c>
      <c r="D362" s="247" t="s">
        <v>360</v>
      </c>
      <c r="E362" s="247"/>
      <c r="F362" s="247" t="s">
        <v>343</v>
      </c>
      <c r="G362" s="247" t="s">
        <v>78</v>
      </c>
      <c r="H362" s="247" t="s">
        <v>363</v>
      </c>
      <c r="I362" s="243">
        <v>42825</v>
      </c>
      <c r="J362" s="243">
        <v>42829</v>
      </c>
      <c r="K362" s="244">
        <v>4</v>
      </c>
      <c r="L362" s="243">
        <v>42829</v>
      </c>
      <c r="M362" s="244">
        <v>4</v>
      </c>
      <c r="N362" s="244"/>
      <c r="O362" s="244"/>
      <c r="P362" s="243">
        <v>42832</v>
      </c>
      <c r="Q362" s="244">
        <v>7</v>
      </c>
      <c r="R362" s="247"/>
      <c r="S362" s="244" t="s">
        <v>82</v>
      </c>
      <c r="T362" s="247"/>
      <c r="U362" s="247"/>
      <c r="V362" s="247" t="s">
        <v>346</v>
      </c>
    </row>
    <row r="363" spans="1:22" x14ac:dyDescent="0.25">
      <c r="A363" s="247" t="s">
        <v>338</v>
      </c>
      <c r="B363" s="244">
        <v>10326</v>
      </c>
      <c r="C363" s="247" t="s">
        <v>74</v>
      </c>
      <c r="D363" s="247" t="s">
        <v>370</v>
      </c>
      <c r="E363" s="247"/>
      <c r="F363" s="247" t="s">
        <v>367</v>
      </c>
      <c r="G363" s="247" t="s">
        <v>86</v>
      </c>
      <c r="H363" s="247" t="s">
        <v>340</v>
      </c>
      <c r="I363" s="243">
        <v>42831</v>
      </c>
      <c r="J363" s="243">
        <v>42831</v>
      </c>
      <c r="K363" s="244">
        <v>0</v>
      </c>
      <c r="L363" s="243">
        <v>42836</v>
      </c>
      <c r="M363" s="244">
        <v>5</v>
      </c>
      <c r="N363" s="244"/>
      <c r="O363" s="244"/>
      <c r="P363" s="243">
        <v>42838</v>
      </c>
      <c r="Q363" s="244">
        <v>7</v>
      </c>
      <c r="R363" s="247"/>
      <c r="S363" s="244" t="s">
        <v>82</v>
      </c>
      <c r="T363" s="247"/>
      <c r="U363" s="247"/>
      <c r="V363" s="247" t="s">
        <v>351</v>
      </c>
    </row>
    <row r="364" spans="1:22" x14ac:dyDescent="0.25">
      <c r="A364" s="247" t="s">
        <v>338</v>
      </c>
      <c r="B364" s="244">
        <v>10337</v>
      </c>
      <c r="C364" s="247" t="s">
        <v>74</v>
      </c>
      <c r="D364" s="247" t="s">
        <v>360</v>
      </c>
      <c r="E364" s="247"/>
      <c r="F364" s="247" t="s">
        <v>343</v>
      </c>
      <c r="G364" s="247" t="s">
        <v>78</v>
      </c>
      <c r="H364" s="247" t="s">
        <v>340</v>
      </c>
      <c r="I364" s="243">
        <v>42838</v>
      </c>
      <c r="J364" s="243">
        <v>42839</v>
      </c>
      <c r="K364" s="244">
        <v>1</v>
      </c>
      <c r="L364" s="243">
        <v>42839</v>
      </c>
      <c r="M364" s="244">
        <v>1</v>
      </c>
      <c r="N364" s="244"/>
      <c r="O364" s="244"/>
      <c r="P364" s="243">
        <v>42845</v>
      </c>
      <c r="Q364" s="244">
        <v>7</v>
      </c>
      <c r="R364" s="247"/>
      <c r="S364" s="244" t="s">
        <v>82</v>
      </c>
      <c r="T364" s="247"/>
      <c r="U364" s="247"/>
      <c r="V364" s="247" t="s">
        <v>344</v>
      </c>
    </row>
    <row r="365" spans="1:22" x14ac:dyDescent="0.25">
      <c r="A365" s="247" t="s">
        <v>338</v>
      </c>
      <c r="B365" s="253">
        <v>10486</v>
      </c>
      <c r="C365" s="247" t="s">
        <v>258</v>
      </c>
      <c r="D365" s="247" t="s">
        <v>360</v>
      </c>
      <c r="E365" s="247"/>
      <c r="F365" s="247" t="s">
        <v>343</v>
      </c>
      <c r="G365" s="247" t="s">
        <v>78</v>
      </c>
      <c r="H365" s="247" t="s">
        <v>363</v>
      </c>
      <c r="I365" s="243">
        <v>42842</v>
      </c>
      <c r="J365" s="243">
        <v>42842</v>
      </c>
      <c r="K365" s="244">
        <v>0</v>
      </c>
      <c r="L365" s="243">
        <v>42842</v>
      </c>
      <c r="M365" s="244">
        <v>0</v>
      </c>
      <c r="N365" s="244"/>
      <c r="O365" s="244"/>
      <c r="P365" s="243">
        <v>42849</v>
      </c>
      <c r="Q365" s="244">
        <v>7</v>
      </c>
      <c r="R365" s="247"/>
      <c r="S365" s="244" t="s">
        <v>82</v>
      </c>
      <c r="T365" s="247"/>
      <c r="U365" s="247"/>
      <c r="V365" s="247" t="s">
        <v>344</v>
      </c>
    </row>
    <row r="366" spans="1:22" x14ac:dyDescent="0.25">
      <c r="A366" s="247" t="s">
        <v>338</v>
      </c>
      <c r="B366" s="244">
        <v>10317</v>
      </c>
      <c r="C366" s="247" t="s">
        <v>74</v>
      </c>
      <c r="D366" s="247" t="s">
        <v>364</v>
      </c>
      <c r="E366" s="247"/>
      <c r="F366" s="247" t="s">
        <v>365</v>
      </c>
      <c r="G366" s="247" t="s">
        <v>78</v>
      </c>
      <c r="H366" s="247" t="s">
        <v>340</v>
      </c>
      <c r="I366" s="243">
        <v>42828</v>
      </c>
      <c r="J366" s="243">
        <v>42829</v>
      </c>
      <c r="K366" s="244">
        <v>1</v>
      </c>
      <c r="L366" s="243">
        <v>42829</v>
      </c>
      <c r="M366" s="244">
        <v>1</v>
      </c>
      <c r="N366" s="244"/>
      <c r="O366" s="244"/>
      <c r="P366" s="243">
        <v>42836</v>
      </c>
      <c r="Q366" s="244">
        <v>8</v>
      </c>
      <c r="R366" s="247"/>
      <c r="S366" s="244" t="s">
        <v>82</v>
      </c>
      <c r="T366" s="247"/>
      <c r="U366" s="247"/>
      <c r="V366" s="247" t="s">
        <v>344</v>
      </c>
    </row>
    <row r="367" spans="1:22" x14ac:dyDescent="0.25">
      <c r="A367" s="247" t="s">
        <v>338</v>
      </c>
      <c r="B367" s="253">
        <v>10320</v>
      </c>
      <c r="C367" s="247" t="s">
        <v>74</v>
      </c>
      <c r="D367" s="247" t="s">
        <v>366</v>
      </c>
      <c r="E367" s="247"/>
      <c r="F367" s="247" t="s">
        <v>367</v>
      </c>
      <c r="G367" s="247" t="s">
        <v>78</v>
      </c>
      <c r="H367" s="247" t="s">
        <v>340</v>
      </c>
      <c r="I367" s="243">
        <v>42829</v>
      </c>
      <c r="J367" s="243">
        <v>42829</v>
      </c>
      <c r="K367" s="244">
        <v>0</v>
      </c>
      <c r="L367" s="243">
        <v>42830</v>
      </c>
      <c r="M367" s="244">
        <v>1</v>
      </c>
      <c r="N367" s="244"/>
      <c r="O367" s="244"/>
      <c r="P367" s="243">
        <v>42837</v>
      </c>
      <c r="Q367" s="244">
        <v>8</v>
      </c>
      <c r="R367" s="247"/>
      <c r="S367" s="244" t="s">
        <v>82</v>
      </c>
      <c r="T367" s="247"/>
      <c r="U367" s="247"/>
      <c r="V367" s="247" t="s">
        <v>346</v>
      </c>
    </row>
    <row r="368" spans="1:22" x14ac:dyDescent="0.25">
      <c r="A368" s="247" t="s">
        <v>338</v>
      </c>
      <c r="B368" s="244">
        <v>10331</v>
      </c>
      <c r="C368" s="247" t="s">
        <v>74</v>
      </c>
      <c r="D368" s="247" t="s">
        <v>347</v>
      </c>
      <c r="E368" s="247"/>
      <c r="F368" s="247" t="s">
        <v>322</v>
      </c>
      <c r="G368" s="247" t="s">
        <v>78</v>
      </c>
      <c r="H368" s="247" t="s">
        <v>340</v>
      </c>
      <c r="I368" s="243">
        <v>42837</v>
      </c>
      <c r="J368" s="243">
        <v>42837</v>
      </c>
      <c r="K368" s="244">
        <v>0</v>
      </c>
      <c r="L368" s="243">
        <v>42837</v>
      </c>
      <c r="M368" s="244">
        <v>0</v>
      </c>
      <c r="N368" s="244"/>
      <c r="O368" s="244"/>
      <c r="P368" s="243">
        <v>42845</v>
      </c>
      <c r="Q368" s="244">
        <v>8</v>
      </c>
      <c r="R368" s="247" t="s">
        <v>375</v>
      </c>
      <c r="S368" s="244" t="s">
        <v>82</v>
      </c>
      <c r="T368" s="247"/>
      <c r="U368" s="247"/>
      <c r="V368" s="247" t="s">
        <v>344</v>
      </c>
    </row>
    <row r="369" spans="1:22" x14ac:dyDescent="0.25">
      <c r="A369" s="247" t="s">
        <v>338</v>
      </c>
      <c r="B369" s="244">
        <v>10332</v>
      </c>
      <c r="C369" s="247" t="s">
        <v>74</v>
      </c>
      <c r="D369" s="247" t="s">
        <v>339</v>
      </c>
      <c r="E369" s="247"/>
      <c r="F369" s="247" t="s">
        <v>322</v>
      </c>
      <c r="G369" s="247" t="s">
        <v>86</v>
      </c>
      <c r="H369" s="247" t="s">
        <v>340</v>
      </c>
      <c r="I369" s="243">
        <v>42837</v>
      </c>
      <c r="J369" s="243">
        <v>42837</v>
      </c>
      <c r="K369" s="244">
        <v>0</v>
      </c>
      <c r="L369" s="243">
        <v>42837</v>
      </c>
      <c r="M369" s="244">
        <v>0</v>
      </c>
      <c r="N369" s="244"/>
      <c r="O369" s="244"/>
      <c r="P369" s="243">
        <v>42845</v>
      </c>
      <c r="Q369" s="244">
        <v>8</v>
      </c>
      <c r="R369" s="247"/>
      <c r="S369" s="244" t="s">
        <v>82</v>
      </c>
      <c r="T369" s="247"/>
      <c r="U369" s="247"/>
      <c r="V369" s="247" t="s">
        <v>344</v>
      </c>
    </row>
    <row r="370" spans="1:22" x14ac:dyDescent="0.25">
      <c r="A370" s="247" t="s">
        <v>338</v>
      </c>
      <c r="B370" s="244">
        <v>10338</v>
      </c>
      <c r="C370" s="247" t="s">
        <v>74</v>
      </c>
      <c r="D370" s="247" t="s">
        <v>377</v>
      </c>
      <c r="E370" s="247"/>
      <c r="F370" s="247" t="s">
        <v>343</v>
      </c>
      <c r="G370" s="247" t="s">
        <v>86</v>
      </c>
      <c r="H370" s="247" t="s">
        <v>340</v>
      </c>
      <c r="I370" s="243">
        <v>42838</v>
      </c>
      <c r="J370" s="243">
        <v>42838</v>
      </c>
      <c r="K370" s="244">
        <v>0</v>
      </c>
      <c r="L370" s="243">
        <v>42838</v>
      </c>
      <c r="M370" s="244">
        <v>0</v>
      </c>
      <c r="N370" s="244"/>
      <c r="O370" s="244"/>
      <c r="P370" s="243">
        <v>42846</v>
      </c>
      <c r="Q370" s="244">
        <v>8</v>
      </c>
      <c r="R370" s="247"/>
      <c r="S370" s="244" t="s">
        <v>82</v>
      </c>
      <c r="T370" s="247"/>
      <c r="U370" s="247"/>
      <c r="V370" s="247" t="s">
        <v>346</v>
      </c>
    </row>
    <row r="371" spans="1:22" x14ac:dyDescent="0.25">
      <c r="A371" s="247" t="s">
        <v>338</v>
      </c>
      <c r="B371" s="244">
        <v>10339</v>
      </c>
      <c r="C371" s="247" t="s">
        <v>74</v>
      </c>
      <c r="D371" s="247" t="s">
        <v>339</v>
      </c>
      <c r="E371" s="247"/>
      <c r="F371" s="247" t="s">
        <v>322</v>
      </c>
      <c r="G371" s="247" t="s">
        <v>86</v>
      </c>
      <c r="H371" s="247" t="s">
        <v>340</v>
      </c>
      <c r="I371" s="243">
        <v>42838</v>
      </c>
      <c r="J371" s="243">
        <v>42838</v>
      </c>
      <c r="K371" s="244">
        <v>0</v>
      </c>
      <c r="L371" s="243">
        <v>42838</v>
      </c>
      <c r="M371" s="244">
        <v>0</v>
      </c>
      <c r="N371" s="244"/>
      <c r="O371" s="244"/>
      <c r="P371" s="243">
        <v>42846</v>
      </c>
      <c r="Q371" s="244">
        <v>8</v>
      </c>
      <c r="R371" s="247"/>
      <c r="S371" s="244" t="s">
        <v>82</v>
      </c>
      <c r="T371" s="247"/>
      <c r="U371" s="247"/>
      <c r="V371" s="247" t="s">
        <v>355</v>
      </c>
    </row>
    <row r="372" spans="1:22" x14ac:dyDescent="0.25">
      <c r="A372" s="247" t="s">
        <v>338</v>
      </c>
      <c r="B372" s="244">
        <v>10340</v>
      </c>
      <c r="C372" s="247" t="s">
        <v>74</v>
      </c>
      <c r="D372" s="247" t="s">
        <v>360</v>
      </c>
      <c r="E372" s="247"/>
      <c r="F372" s="247" t="s">
        <v>343</v>
      </c>
      <c r="G372" s="247" t="s">
        <v>78</v>
      </c>
      <c r="H372" s="247" t="s">
        <v>340</v>
      </c>
      <c r="I372" s="243">
        <v>42838</v>
      </c>
      <c r="J372" s="243">
        <v>42839</v>
      </c>
      <c r="K372" s="244">
        <v>1</v>
      </c>
      <c r="L372" s="243">
        <v>42839</v>
      </c>
      <c r="M372" s="244">
        <v>1</v>
      </c>
      <c r="N372" s="244"/>
      <c r="O372" s="244"/>
      <c r="P372" s="243">
        <v>42846</v>
      </c>
      <c r="Q372" s="244">
        <v>8</v>
      </c>
      <c r="R372" s="247"/>
      <c r="S372" s="244" t="s">
        <v>82</v>
      </c>
      <c r="T372" s="247"/>
      <c r="U372" s="247"/>
      <c r="V372" s="247" t="s">
        <v>344</v>
      </c>
    </row>
    <row r="373" spans="1:22" x14ac:dyDescent="0.25">
      <c r="A373" s="247" t="s">
        <v>338</v>
      </c>
      <c r="B373" s="244">
        <v>10341</v>
      </c>
      <c r="C373" s="247" t="s">
        <v>74</v>
      </c>
      <c r="D373" s="247" t="s">
        <v>377</v>
      </c>
      <c r="E373" s="247"/>
      <c r="F373" s="247" t="s">
        <v>343</v>
      </c>
      <c r="G373" s="247" t="s">
        <v>86</v>
      </c>
      <c r="H373" s="247" t="s">
        <v>340</v>
      </c>
      <c r="I373" s="243">
        <v>42838</v>
      </c>
      <c r="J373" s="243">
        <v>42838</v>
      </c>
      <c r="K373" s="244">
        <v>0</v>
      </c>
      <c r="L373" s="243">
        <v>42838</v>
      </c>
      <c r="M373" s="244">
        <v>0</v>
      </c>
      <c r="N373" s="244"/>
      <c r="O373" s="244"/>
      <c r="P373" s="243">
        <v>42846</v>
      </c>
      <c r="Q373" s="244">
        <v>8</v>
      </c>
      <c r="R373" s="247"/>
      <c r="S373" s="244" t="s">
        <v>82</v>
      </c>
      <c r="T373" s="247"/>
      <c r="U373" s="247"/>
      <c r="V373" s="247" t="s">
        <v>344</v>
      </c>
    </row>
    <row r="374" spans="1:22" x14ac:dyDescent="0.25">
      <c r="A374" s="247" t="s">
        <v>338</v>
      </c>
      <c r="B374" s="244">
        <v>10352</v>
      </c>
      <c r="C374" s="247" t="s">
        <v>74</v>
      </c>
      <c r="D374" s="247" t="s">
        <v>376</v>
      </c>
      <c r="E374" s="247"/>
      <c r="F374" s="247" t="s">
        <v>357</v>
      </c>
      <c r="G374" s="247" t="s">
        <v>86</v>
      </c>
      <c r="H374" s="247" t="s">
        <v>340</v>
      </c>
      <c r="I374" s="243">
        <v>42844</v>
      </c>
      <c r="J374" s="243">
        <v>42844</v>
      </c>
      <c r="K374" s="244">
        <v>0</v>
      </c>
      <c r="L374" s="243">
        <v>42844</v>
      </c>
      <c r="M374" s="244">
        <v>0</v>
      </c>
      <c r="N374" s="244"/>
      <c r="O374" s="244"/>
      <c r="P374" s="243">
        <v>42852</v>
      </c>
      <c r="Q374" s="244">
        <v>8</v>
      </c>
      <c r="R374" s="247"/>
      <c r="S374" s="244" t="s">
        <v>82</v>
      </c>
      <c r="T374" s="247"/>
      <c r="U374" s="247"/>
      <c r="V374" s="247" t="s">
        <v>344</v>
      </c>
    </row>
    <row r="375" spans="1:22" x14ac:dyDescent="0.25">
      <c r="A375" s="247" t="s">
        <v>338</v>
      </c>
      <c r="B375" s="244">
        <v>10321</v>
      </c>
      <c r="C375" s="247" t="s">
        <v>74</v>
      </c>
      <c r="D375" s="247" t="s">
        <v>349</v>
      </c>
      <c r="E375" s="247"/>
      <c r="F375" s="247" t="s">
        <v>350</v>
      </c>
      <c r="G375" s="247" t="s">
        <v>86</v>
      </c>
      <c r="H375" s="247" t="s">
        <v>340</v>
      </c>
      <c r="I375" s="243">
        <v>42829</v>
      </c>
      <c r="J375" s="243">
        <v>42829</v>
      </c>
      <c r="K375" s="244">
        <v>0</v>
      </c>
      <c r="L375" s="243">
        <v>42829</v>
      </c>
      <c r="M375" s="244">
        <v>0</v>
      </c>
      <c r="N375" s="244"/>
      <c r="O375" s="244"/>
      <c r="P375" s="243">
        <v>42838</v>
      </c>
      <c r="Q375" s="244">
        <v>9</v>
      </c>
      <c r="R375" s="247"/>
      <c r="S375" s="244" t="s">
        <v>82</v>
      </c>
      <c r="T375" s="247"/>
      <c r="U375" s="247"/>
      <c r="V375" s="247" t="s">
        <v>346</v>
      </c>
    </row>
    <row r="376" spans="1:22" x14ac:dyDescent="0.25">
      <c r="A376" s="247" t="s">
        <v>338</v>
      </c>
      <c r="B376" s="244">
        <v>10322</v>
      </c>
      <c r="C376" s="247" t="s">
        <v>74</v>
      </c>
      <c r="D376" s="247" t="s">
        <v>349</v>
      </c>
      <c r="E376" s="247"/>
      <c r="F376" s="247" t="s">
        <v>350</v>
      </c>
      <c r="G376" s="247" t="s">
        <v>86</v>
      </c>
      <c r="H376" s="247" t="s">
        <v>340</v>
      </c>
      <c r="I376" s="243">
        <v>42829</v>
      </c>
      <c r="J376" s="243">
        <v>42829</v>
      </c>
      <c r="K376" s="244">
        <v>0</v>
      </c>
      <c r="L376" s="243">
        <v>42829</v>
      </c>
      <c r="M376" s="244">
        <v>0</v>
      </c>
      <c r="N376" s="244"/>
      <c r="O376" s="244"/>
      <c r="P376" s="243">
        <v>42838</v>
      </c>
      <c r="Q376" s="244">
        <v>9</v>
      </c>
      <c r="R376" s="247"/>
      <c r="S376" s="244" t="s">
        <v>82</v>
      </c>
      <c r="T376" s="247"/>
      <c r="U376" s="247"/>
      <c r="V376" s="247" t="s">
        <v>344</v>
      </c>
    </row>
    <row r="377" spans="1:22" x14ac:dyDescent="0.25">
      <c r="A377" s="247" t="s">
        <v>338</v>
      </c>
      <c r="B377" s="244">
        <v>10329</v>
      </c>
      <c r="C377" s="247" t="s">
        <v>74</v>
      </c>
      <c r="D377" s="247" t="s">
        <v>374</v>
      </c>
      <c r="E377" s="247"/>
      <c r="F377" s="247" t="s">
        <v>353</v>
      </c>
      <c r="G377" s="247" t="s">
        <v>86</v>
      </c>
      <c r="H377" s="247" t="s">
        <v>340</v>
      </c>
      <c r="I377" s="243">
        <v>42836</v>
      </c>
      <c r="J377" s="243">
        <v>42836</v>
      </c>
      <c r="K377" s="244">
        <v>0</v>
      </c>
      <c r="L377" s="243">
        <v>42837</v>
      </c>
      <c r="M377" s="244">
        <v>1</v>
      </c>
      <c r="N377" s="244"/>
      <c r="O377" s="244"/>
      <c r="P377" s="243">
        <v>42845</v>
      </c>
      <c r="Q377" s="244">
        <v>9</v>
      </c>
      <c r="R377" s="247" t="s">
        <v>375</v>
      </c>
      <c r="S377" s="244" t="s">
        <v>82</v>
      </c>
      <c r="T377" s="247"/>
      <c r="U377" s="247"/>
      <c r="V377" s="247" t="s">
        <v>355</v>
      </c>
    </row>
    <row r="378" spans="1:22" x14ac:dyDescent="0.25">
      <c r="A378" s="247" t="s">
        <v>338</v>
      </c>
      <c r="B378" s="244">
        <v>10345</v>
      </c>
      <c r="C378" s="247" t="s">
        <v>74</v>
      </c>
      <c r="D378" s="247" t="s">
        <v>360</v>
      </c>
      <c r="E378" s="247"/>
      <c r="F378" s="247" t="s">
        <v>343</v>
      </c>
      <c r="G378" s="247" t="s">
        <v>78</v>
      </c>
      <c r="H378" s="247" t="s">
        <v>340</v>
      </c>
      <c r="I378" s="243">
        <v>42842</v>
      </c>
      <c r="J378" s="243">
        <v>42843</v>
      </c>
      <c r="K378" s="244">
        <v>1</v>
      </c>
      <c r="L378" s="243">
        <v>42843</v>
      </c>
      <c r="M378" s="244">
        <v>1</v>
      </c>
      <c r="N378" s="244"/>
      <c r="O378" s="244"/>
      <c r="P378" s="243">
        <v>42851</v>
      </c>
      <c r="Q378" s="244">
        <v>9</v>
      </c>
      <c r="R378" s="247"/>
      <c r="S378" s="244" t="s">
        <v>82</v>
      </c>
      <c r="T378" s="247"/>
      <c r="U378" s="247"/>
      <c r="V378" s="247" t="s">
        <v>344</v>
      </c>
    </row>
    <row r="379" spans="1:22" x14ac:dyDescent="0.25">
      <c r="A379" s="247" t="s">
        <v>338</v>
      </c>
      <c r="B379" s="253">
        <v>10487</v>
      </c>
      <c r="C379" s="247" t="s">
        <v>258</v>
      </c>
      <c r="D379" s="247" t="s">
        <v>356</v>
      </c>
      <c r="E379" s="247"/>
      <c r="F379" s="247" t="s">
        <v>357</v>
      </c>
      <c r="G379" s="247" t="s">
        <v>78</v>
      </c>
      <c r="H379" s="247" t="s">
        <v>363</v>
      </c>
      <c r="I379" s="243">
        <v>42842</v>
      </c>
      <c r="J379" s="243">
        <v>42842</v>
      </c>
      <c r="K379" s="244">
        <v>0</v>
      </c>
      <c r="L379" s="243">
        <v>42842</v>
      </c>
      <c r="M379" s="244">
        <v>0</v>
      </c>
      <c r="N379" s="244"/>
      <c r="O379" s="244"/>
      <c r="P379" s="243">
        <v>42851</v>
      </c>
      <c r="Q379" s="244">
        <v>9</v>
      </c>
      <c r="R379" s="247"/>
      <c r="S379" s="244" t="s">
        <v>82</v>
      </c>
      <c r="T379" s="247"/>
      <c r="U379" s="247"/>
      <c r="V379" s="247" t="s">
        <v>344</v>
      </c>
    </row>
    <row r="380" spans="1:22" x14ac:dyDescent="0.25">
      <c r="A380" s="247" t="s">
        <v>338</v>
      </c>
      <c r="B380" s="244">
        <v>10078</v>
      </c>
      <c r="C380" s="247" t="s">
        <v>74</v>
      </c>
      <c r="D380" s="247" t="s">
        <v>356</v>
      </c>
      <c r="E380" s="247"/>
      <c r="F380" s="247" t="s">
        <v>357</v>
      </c>
      <c r="G380" s="247" t="s">
        <v>78</v>
      </c>
      <c r="H380" s="247" t="s">
        <v>340</v>
      </c>
      <c r="I380" s="243">
        <v>42825</v>
      </c>
      <c r="J380" s="243">
        <v>42825</v>
      </c>
      <c r="K380" s="244">
        <v>0</v>
      </c>
      <c r="L380" s="243">
        <v>42825</v>
      </c>
      <c r="M380" s="244">
        <v>0</v>
      </c>
      <c r="N380" s="244"/>
      <c r="O380" s="244"/>
      <c r="P380" s="243">
        <v>42835</v>
      </c>
      <c r="Q380" s="244">
        <v>10</v>
      </c>
      <c r="R380" s="247"/>
      <c r="S380" s="244" t="s">
        <v>82</v>
      </c>
      <c r="T380" s="247"/>
      <c r="U380" s="247"/>
      <c r="V380" s="247" t="s">
        <v>346</v>
      </c>
    </row>
    <row r="381" spans="1:22" x14ac:dyDescent="0.25">
      <c r="A381" s="247" t="s">
        <v>338</v>
      </c>
      <c r="B381" s="253">
        <v>10488</v>
      </c>
      <c r="C381" s="247" t="s">
        <v>258</v>
      </c>
      <c r="D381" s="247" t="s">
        <v>354</v>
      </c>
      <c r="E381" s="247"/>
      <c r="F381" s="247" t="s">
        <v>350</v>
      </c>
      <c r="G381" s="247" t="s">
        <v>78</v>
      </c>
      <c r="H381" s="247" t="s">
        <v>363</v>
      </c>
      <c r="I381" s="243">
        <v>42836</v>
      </c>
      <c r="J381" s="243">
        <v>42842</v>
      </c>
      <c r="K381" s="244">
        <v>6</v>
      </c>
      <c r="L381" s="243">
        <v>42842</v>
      </c>
      <c r="M381" s="244">
        <v>6</v>
      </c>
      <c r="N381" s="244"/>
      <c r="O381" s="244"/>
      <c r="P381" s="243">
        <v>42846</v>
      </c>
      <c r="Q381" s="244">
        <v>10</v>
      </c>
      <c r="R381" s="247"/>
      <c r="S381" s="244" t="s">
        <v>82</v>
      </c>
      <c r="T381" s="247"/>
      <c r="U381" s="247"/>
      <c r="V381" s="247" t="s">
        <v>346</v>
      </c>
    </row>
    <row r="382" spans="1:22" x14ac:dyDescent="0.25">
      <c r="A382" s="247" t="s">
        <v>338</v>
      </c>
      <c r="B382" s="244">
        <v>10318</v>
      </c>
      <c r="C382" s="247" t="s">
        <v>74</v>
      </c>
      <c r="D382" s="247" t="s">
        <v>366</v>
      </c>
      <c r="E382" s="247"/>
      <c r="F382" s="247" t="s">
        <v>367</v>
      </c>
      <c r="G382" s="247" t="s">
        <v>78</v>
      </c>
      <c r="H382" s="247" t="s">
        <v>340</v>
      </c>
      <c r="I382" s="243">
        <v>42828</v>
      </c>
      <c r="J382" s="243">
        <v>42829</v>
      </c>
      <c r="K382" s="244">
        <v>1</v>
      </c>
      <c r="L382" s="243">
        <v>42829</v>
      </c>
      <c r="M382" s="244">
        <v>1</v>
      </c>
      <c r="N382" s="244"/>
      <c r="O382" s="244"/>
      <c r="P382" s="243">
        <v>42839</v>
      </c>
      <c r="Q382" s="244">
        <v>11</v>
      </c>
      <c r="R382" s="247"/>
      <c r="S382" s="244" t="s">
        <v>82</v>
      </c>
      <c r="T382" s="247"/>
      <c r="U382" s="247"/>
      <c r="V382" s="247" t="s">
        <v>344</v>
      </c>
    </row>
    <row r="383" spans="1:22" x14ac:dyDescent="0.25">
      <c r="A383" s="247" t="s">
        <v>338</v>
      </c>
      <c r="B383" s="244">
        <v>10347</v>
      </c>
      <c r="C383" s="247" t="s">
        <v>74</v>
      </c>
      <c r="D383" s="247" t="s">
        <v>382</v>
      </c>
      <c r="E383" s="247"/>
      <c r="F383" s="247" t="s">
        <v>345</v>
      </c>
      <c r="G383" s="247" t="s">
        <v>86</v>
      </c>
      <c r="H383" s="247" t="s">
        <v>340</v>
      </c>
      <c r="I383" s="243">
        <v>42842</v>
      </c>
      <c r="J383" s="243">
        <v>42842</v>
      </c>
      <c r="K383" s="244">
        <v>0</v>
      </c>
      <c r="L383" s="243">
        <v>42845</v>
      </c>
      <c r="M383" s="244">
        <v>3</v>
      </c>
      <c r="N383" s="244"/>
      <c r="O383" s="244"/>
      <c r="P383" s="243">
        <v>42853</v>
      </c>
      <c r="Q383" s="244">
        <v>11</v>
      </c>
      <c r="R383" s="247"/>
      <c r="S383" s="244" t="s">
        <v>82</v>
      </c>
      <c r="T383" s="247"/>
      <c r="U383" s="247"/>
      <c r="V383" s="247" t="s">
        <v>346</v>
      </c>
    </row>
    <row r="384" spans="1:22" x14ac:dyDescent="0.25">
      <c r="A384" s="247" t="s">
        <v>338</v>
      </c>
      <c r="B384" s="248">
        <v>9930</v>
      </c>
      <c r="C384" s="247" t="s">
        <v>74</v>
      </c>
      <c r="D384" s="247"/>
      <c r="E384" s="247"/>
      <c r="F384" s="247" t="s">
        <v>352</v>
      </c>
      <c r="G384" s="247" t="s">
        <v>78</v>
      </c>
      <c r="H384" s="247" t="s">
        <v>340</v>
      </c>
      <c r="I384" s="243">
        <v>42817</v>
      </c>
      <c r="J384" s="243">
        <v>42821</v>
      </c>
      <c r="K384" s="244">
        <v>4</v>
      </c>
      <c r="L384" s="243">
        <v>42821</v>
      </c>
      <c r="M384" s="244">
        <v>4</v>
      </c>
      <c r="N384" s="244"/>
      <c r="O384" s="244"/>
      <c r="P384" s="243">
        <v>42829</v>
      </c>
      <c r="Q384" s="244">
        <v>12</v>
      </c>
      <c r="R384" s="244"/>
      <c r="S384" s="244" t="s">
        <v>82</v>
      </c>
      <c r="T384" s="244"/>
      <c r="U384" s="244"/>
      <c r="V384" s="247" t="s">
        <v>344</v>
      </c>
    </row>
    <row r="385" spans="1:22" x14ac:dyDescent="0.25">
      <c r="A385" s="247" t="s">
        <v>338</v>
      </c>
      <c r="B385" s="244">
        <v>9931</v>
      </c>
      <c r="C385" s="247" t="s">
        <v>74</v>
      </c>
      <c r="D385" s="247"/>
      <c r="E385" s="247"/>
      <c r="F385" s="247" t="s">
        <v>350</v>
      </c>
      <c r="G385" s="247" t="s">
        <v>86</v>
      </c>
      <c r="H385" s="247" t="s">
        <v>340</v>
      </c>
      <c r="I385" s="243">
        <v>42817</v>
      </c>
      <c r="J385" s="243">
        <v>42817</v>
      </c>
      <c r="K385" s="244">
        <v>0</v>
      </c>
      <c r="L385" s="243">
        <v>42817</v>
      </c>
      <c r="M385" s="244">
        <v>0</v>
      </c>
      <c r="N385" s="244"/>
      <c r="O385" s="244"/>
      <c r="P385" s="243">
        <v>42829</v>
      </c>
      <c r="Q385" s="244">
        <v>12</v>
      </c>
      <c r="R385" s="244"/>
      <c r="S385" s="244" t="s">
        <v>82</v>
      </c>
      <c r="T385" s="244"/>
      <c r="U385" s="244"/>
      <c r="V385" s="247" t="s">
        <v>344</v>
      </c>
    </row>
    <row r="386" spans="1:22" x14ac:dyDescent="0.25">
      <c r="A386" s="247" t="s">
        <v>338</v>
      </c>
      <c r="B386" s="244">
        <v>10077</v>
      </c>
      <c r="C386" s="247" t="s">
        <v>74</v>
      </c>
      <c r="D386" s="247" t="s">
        <v>360</v>
      </c>
      <c r="E386" s="247"/>
      <c r="F386" s="247" t="s">
        <v>343</v>
      </c>
      <c r="G386" s="247" t="s">
        <v>78</v>
      </c>
      <c r="H386" s="247" t="s">
        <v>340</v>
      </c>
      <c r="I386" s="243">
        <v>42824</v>
      </c>
      <c r="J386" s="243">
        <v>42825</v>
      </c>
      <c r="K386" s="244">
        <v>1</v>
      </c>
      <c r="L386" s="243">
        <v>42825</v>
      </c>
      <c r="M386" s="244">
        <v>1</v>
      </c>
      <c r="N386" s="244"/>
      <c r="O386" s="244"/>
      <c r="P386" s="243">
        <v>42836</v>
      </c>
      <c r="Q386" s="244">
        <v>12</v>
      </c>
      <c r="R386" s="247"/>
      <c r="S386" s="244" t="s">
        <v>82</v>
      </c>
      <c r="T386" s="247"/>
      <c r="U386" s="247"/>
      <c r="V386" s="247" t="s">
        <v>344</v>
      </c>
    </row>
    <row r="387" spans="1:22" x14ac:dyDescent="0.25">
      <c r="A387" s="247" t="s">
        <v>338</v>
      </c>
      <c r="B387" s="244">
        <v>10079</v>
      </c>
      <c r="C387" s="247" t="s">
        <v>74</v>
      </c>
      <c r="D387" s="247" t="s">
        <v>360</v>
      </c>
      <c r="E387" s="247"/>
      <c r="F387" s="247" t="s">
        <v>343</v>
      </c>
      <c r="G387" s="247" t="s">
        <v>78</v>
      </c>
      <c r="H387" s="247" t="s">
        <v>340</v>
      </c>
      <c r="I387" s="243">
        <v>42825</v>
      </c>
      <c r="J387" s="243">
        <v>42825</v>
      </c>
      <c r="K387" s="244">
        <v>0</v>
      </c>
      <c r="L387" s="243">
        <v>42825</v>
      </c>
      <c r="M387" s="244">
        <v>0</v>
      </c>
      <c r="N387" s="244"/>
      <c r="O387" s="244"/>
      <c r="P387" s="243">
        <v>42837</v>
      </c>
      <c r="Q387" s="244">
        <v>12</v>
      </c>
      <c r="R387" s="247"/>
      <c r="S387" s="244" t="s">
        <v>82</v>
      </c>
      <c r="T387" s="247"/>
      <c r="U387" s="247"/>
      <c r="V387" s="247" t="s">
        <v>344</v>
      </c>
    </row>
    <row r="388" spans="1:22" x14ac:dyDescent="0.25">
      <c r="A388" s="247" t="s">
        <v>338</v>
      </c>
      <c r="B388" s="244">
        <v>10324</v>
      </c>
      <c r="C388" s="247" t="s">
        <v>74</v>
      </c>
      <c r="D388" s="247" t="s">
        <v>360</v>
      </c>
      <c r="E388" s="247"/>
      <c r="F388" s="247" t="s">
        <v>343</v>
      </c>
      <c r="G388" s="247" t="s">
        <v>78</v>
      </c>
      <c r="H388" s="247" t="s">
        <v>340</v>
      </c>
      <c r="I388" s="243">
        <v>42830</v>
      </c>
      <c r="J388" s="243">
        <v>42831</v>
      </c>
      <c r="K388" s="244">
        <v>1</v>
      </c>
      <c r="L388" s="243">
        <v>42831</v>
      </c>
      <c r="M388" s="244">
        <v>1</v>
      </c>
      <c r="N388" s="244"/>
      <c r="O388" s="244"/>
      <c r="P388" s="243">
        <v>42842</v>
      </c>
      <c r="Q388" s="244">
        <v>12</v>
      </c>
      <c r="R388" s="247"/>
      <c r="S388" s="244" t="s">
        <v>82</v>
      </c>
      <c r="T388" s="247"/>
      <c r="U388" s="247"/>
      <c r="V388" s="247" t="s">
        <v>359</v>
      </c>
    </row>
    <row r="389" spans="1:22" x14ac:dyDescent="0.25">
      <c r="A389" s="247" t="s">
        <v>338</v>
      </c>
      <c r="B389" s="244">
        <v>10333</v>
      </c>
      <c r="C389" s="247" t="s">
        <v>74</v>
      </c>
      <c r="D389" s="247" t="s">
        <v>376</v>
      </c>
      <c r="E389" s="247"/>
      <c r="F389" s="247" t="s">
        <v>357</v>
      </c>
      <c r="G389" s="247" t="s">
        <v>86</v>
      </c>
      <c r="H389" s="247" t="s">
        <v>340</v>
      </c>
      <c r="I389" s="243">
        <v>42837</v>
      </c>
      <c r="J389" s="243">
        <v>42837</v>
      </c>
      <c r="K389" s="244">
        <v>0</v>
      </c>
      <c r="L389" s="243">
        <v>42837</v>
      </c>
      <c r="M389" s="244">
        <v>0</v>
      </c>
      <c r="N389" s="244"/>
      <c r="O389" s="244"/>
      <c r="P389" s="243">
        <v>42849</v>
      </c>
      <c r="Q389" s="244">
        <v>12</v>
      </c>
      <c r="R389" s="247"/>
      <c r="S389" s="244" t="s">
        <v>82</v>
      </c>
      <c r="T389" s="247"/>
      <c r="U389" s="247"/>
      <c r="V389" s="247" t="s">
        <v>344</v>
      </c>
    </row>
    <row r="390" spans="1:22" x14ac:dyDescent="0.25">
      <c r="A390" s="247" t="s">
        <v>338</v>
      </c>
      <c r="B390" s="248">
        <v>9925</v>
      </c>
      <c r="C390" s="247" t="s">
        <v>74</v>
      </c>
      <c r="D390" s="247"/>
      <c r="E390" s="247"/>
      <c r="F390" s="247" t="s">
        <v>345</v>
      </c>
      <c r="G390" s="247" t="s">
        <v>86</v>
      </c>
      <c r="H390" s="247" t="s">
        <v>340</v>
      </c>
      <c r="I390" s="243">
        <v>42815</v>
      </c>
      <c r="J390" s="243">
        <v>42815</v>
      </c>
      <c r="K390" s="244">
        <v>0</v>
      </c>
      <c r="L390" s="243">
        <v>42816</v>
      </c>
      <c r="M390" s="244">
        <v>1</v>
      </c>
      <c r="N390" s="244"/>
      <c r="O390" s="244"/>
      <c r="P390" s="243">
        <v>42828</v>
      </c>
      <c r="Q390" s="244">
        <v>13</v>
      </c>
      <c r="R390" s="244"/>
      <c r="S390" s="244" t="s">
        <v>82</v>
      </c>
      <c r="T390" s="244"/>
      <c r="U390" s="244"/>
      <c r="V390" s="247" t="s">
        <v>351</v>
      </c>
    </row>
    <row r="391" spans="1:22" x14ac:dyDescent="0.25">
      <c r="A391" s="247" t="s">
        <v>338</v>
      </c>
      <c r="B391" s="244">
        <v>9934</v>
      </c>
      <c r="C391" s="247" t="s">
        <v>74</v>
      </c>
      <c r="D391" s="247" t="s">
        <v>354</v>
      </c>
      <c r="E391" s="247"/>
      <c r="F391" s="247" t="s">
        <v>350</v>
      </c>
      <c r="G391" s="247" t="s">
        <v>78</v>
      </c>
      <c r="H391" s="247" t="s">
        <v>340</v>
      </c>
      <c r="I391" s="243">
        <v>42822</v>
      </c>
      <c r="J391" s="243">
        <v>42822</v>
      </c>
      <c r="K391" s="244">
        <v>0</v>
      </c>
      <c r="L391" s="243">
        <v>42822</v>
      </c>
      <c r="M391" s="244">
        <v>0</v>
      </c>
      <c r="N391" s="244"/>
      <c r="O391" s="244"/>
      <c r="P391" s="243">
        <v>42835</v>
      </c>
      <c r="Q391" s="244">
        <v>13</v>
      </c>
      <c r="R391" s="247"/>
      <c r="S391" s="244" t="s">
        <v>82</v>
      </c>
      <c r="T391" s="247"/>
      <c r="U391" s="247"/>
      <c r="V391" s="247" t="s">
        <v>344</v>
      </c>
    </row>
    <row r="392" spans="1:22" x14ac:dyDescent="0.25">
      <c r="A392" s="247" t="s">
        <v>338</v>
      </c>
      <c r="B392" s="248">
        <v>9937</v>
      </c>
      <c r="C392" s="247" t="s">
        <v>74</v>
      </c>
      <c r="D392" s="247"/>
      <c r="E392" s="247"/>
      <c r="F392" s="247" t="s">
        <v>357</v>
      </c>
      <c r="G392" s="247" t="s">
        <v>86</v>
      </c>
      <c r="H392" s="247" t="s">
        <v>340</v>
      </c>
      <c r="I392" s="243">
        <v>42823</v>
      </c>
      <c r="J392" s="243">
        <v>42823</v>
      </c>
      <c r="K392" s="244">
        <v>0</v>
      </c>
      <c r="L392" s="243">
        <v>42823</v>
      </c>
      <c r="M392" s="244">
        <v>0</v>
      </c>
      <c r="N392" s="244"/>
      <c r="O392" s="244"/>
      <c r="P392" s="243">
        <v>42836</v>
      </c>
      <c r="Q392" s="244">
        <v>13</v>
      </c>
      <c r="R392" s="244"/>
      <c r="S392" s="244" t="s">
        <v>82</v>
      </c>
      <c r="T392" s="244"/>
      <c r="U392" s="244"/>
      <c r="V392" s="247" t="s">
        <v>346</v>
      </c>
    </row>
    <row r="393" spans="1:22" x14ac:dyDescent="0.25">
      <c r="A393" s="247" t="s">
        <v>338</v>
      </c>
      <c r="B393" s="244">
        <v>10323</v>
      </c>
      <c r="C393" s="247" t="s">
        <v>74</v>
      </c>
      <c r="D393" s="247" t="s">
        <v>366</v>
      </c>
      <c r="E393" s="247"/>
      <c r="F393" s="247" t="s">
        <v>367</v>
      </c>
      <c r="G393" s="247" t="s">
        <v>78</v>
      </c>
      <c r="H393" s="247" t="s">
        <v>340</v>
      </c>
      <c r="I393" s="243">
        <v>42829</v>
      </c>
      <c r="J393" s="243">
        <v>42829</v>
      </c>
      <c r="K393" s="244">
        <v>0</v>
      </c>
      <c r="L393" s="243">
        <v>42829</v>
      </c>
      <c r="M393" s="244">
        <v>0</v>
      </c>
      <c r="N393" s="244"/>
      <c r="O393" s="244"/>
      <c r="P393" s="243">
        <v>42842</v>
      </c>
      <c r="Q393" s="244">
        <v>13</v>
      </c>
      <c r="R393" s="247"/>
      <c r="S393" s="244" t="s">
        <v>82</v>
      </c>
      <c r="T393" s="247"/>
      <c r="U393" s="247"/>
      <c r="V393" s="247" t="s">
        <v>344</v>
      </c>
    </row>
    <row r="394" spans="1:22" x14ac:dyDescent="0.25">
      <c r="A394" s="247" t="s">
        <v>338</v>
      </c>
      <c r="B394" s="244">
        <v>10334</v>
      </c>
      <c r="C394" s="247" t="s">
        <v>74</v>
      </c>
      <c r="D394" s="247" t="s">
        <v>360</v>
      </c>
      <c r="E394" s="247"/>
      <c r="F394" s="247" t="s">
        <v>343</v>
      </c>
      <c r="G394" s="247" t="s">
        <v>78</v>
      </c>
      <c r="H394" s="247" t="s">
        <v>340</v>
      </c>
      <c r="I394" s="243">
        <v>42837</v>
      </c>
      <c r="J394" s="243">
        <v>42837</v>
      </c>
      <c r="K394" s="244">
        <v>0</v>
      </c>
      <c r="L394" s="243">
        <v>42837</v>
      </c>
      <c r="M394" s="244">
        <v>0</v>
      </c>
      <c r="N394" s="244"/>
      <c r="O394" s="244"/>
      <c r="P394" s="243">
        <v>42850</v>
      </c>
      <c r="Q394" s="244">
        <v>13</v>
      </c>
      <c r="R394" s="247"/>
      <c r="S394" s="244" t="s">
        <v>82</v>
      </c>
      <c r="T394" s="247"/>
      <c r="U394" s="247"/>
      <c r="V394" s="247" t="s">
        <v>344</v>
      </c>
    </row>
    <row r="395" spans="1:22" x14ac:dyDescent="0.25">
      <c r="A395" s="247" t="s">
        <v>338</v>
      </c>
      <c r="B395" s="244">
        <v>9923</v>
      </c>
      <c r="C395" s="247" t="s">
        <v>74</v>
      </c>
      <c r="D395" s="247" t="s">
        <v>347</v>
      </c>
      <c r="E395" s="247"/>
      <c r="F395" s="247" t="s">
        <v>322</v>
      </c>
      <c r="G395" s="247" t="s">
        <v>78</v>
      </c>
      <c r="H395" s="247" t="s">
        <v>340</v>
      </c>
      <c r="I395" s="243">
        <v>42815</v>
      </c>
      <c r="J395" s="243">
        <v>42815</v>
      </c>
      <c r="K395" s="244">
        <v>0</v>
      </c>
      <c r="L395" s="243">
        <v>42817</v>
      </c>
      <c r="M395" s="244">
        <v>2</v>
      </c>
      <c r="N395" s="244"/>
      <c r="O395" s="244"/>
      <c r="P395" s="243">
        <v>42829</v>
      </c>
      <c r="Q395" s="244">
        <v>14</v>
      </c>
      <c r="R395" s="247" t="s">
        <v>348</v>
      </c>
      <c r="S395" s="244" t="s">
        <v>82</v>
      </c>
      <c r="T395" s="247"/>
      <c r="U395" s="247"/>
      <c r="V395" s="247" t="s">
        <v>346</v>
      </c>
    </row>
    <row r="396" spans="1:22" x14ac:dyDescent="0.25">
      <c r="A396" s="247" t="s">
        <v>338</v>
      </c>
      <c r="B396" s="244">
        <v>10325</v>
      </c>
      <c r="C396" s="247" t="s">
        <v>74</v>
      </c>
      <c r="D396" s="247" t="s">
        <v>369</v>
      </c>
      <c r="E396" s="247"/>
      <c r="F396" s="247" t="s">
        <v>353</v>
      </c>
      <c r="G396" s="247" t="s">
        <v>78</v>
      </c>
      <c r="H396" s="247" t="s">
        <v>340</v>
      </c>
      <c r="I396" s="243">
        <v>42830</v>
      </c>
      <c r="J396" s="243">
        <v>42832</v>
      </c>
      <c r="K396" s="244">
        <v>2</v>
      </c>
      <c r="L396" s="243">
        <v>42832</v>
      </c>
      <c r="M396" s="244">
        <v>2</v>
      </c>
      <c r="N396" s="244"/>
      <c r="O396" s="244"/>
      <c r="P396" s="243">
        <v>42844</v>
      </c>
      <c r="Q396" s="244">
        <v>14</v>
      </c>
      <c r="R396" s="247"/>
      <c r="S396" s="244" t="s">
        <v>82</v>
      </c>
      <c r="T396" s="247"/>
      <c r="U396" s="247"/>
      <c r="V396" s="247" t="s">
        <v>346</v>
      </c>
    </row>
    <row r="397" spans="1:22" x14ac:dyDescent="0.25">
      <c r="A397" s="247" t="s">
        <v>338</v>
      </c>
      <c r="B397" s="248">
        <v>9919</v>
      </c>
      <c r="C397" s="247" t="s">
        <v>74</v>
      </c>
      <c r="D397" s="247"/>
      <c r="E397" s="247"/>
      <c r="F397" s="247" t="s">
        <v>345</v>
      </c>
      <c r="G397" s="247" t="s">
        <v>78</v>
      </c>
      <c r="H397" s="247" t="s">
        <v>340</v>
      </c>
      <c r="I397" s="243">
        <v>42814</v>
      </c>
      <c r="J397" s="243">
        <v>42815</v>
      </c>
      <c r="K397" s="244">
        <v>1</v>
      </c>
      <c r="L397" s="243">
        <v>42815</v>
      </c>
      <c r="M397" s="244">
        <v>1</v>
      </c>
      <c r="N397" s="244"/>
      <c r="O397" s="244"/>
      <c r="P397" s="243">
        <v>42830</v>
      </c>
      <c r="Q397" s="244">
        <v>16</v>
      </c>
      <c r="R397" s="244"/>
      <c r="S397" s="244" t="s">
        <v>82</v>
      </c>
      <c r="T397" s="244"/>
      <c r="U397" s="244"/>
      <c r="V397" s="247" t="s">
        <v>346</v>
      </c>
    </row>
    <row r="398" spans="1:22" x14ac:dyDescent="0.25">
      <c r="A398" s="247" t="s">
        <v>338</v>
      </c>
      <c r="B398" s="248">
        <v>9916</v>
      </c>
      <c r="C398" s="247" t="s">
        <v>74</v>
      </c>
      <c r="D398" s="247"/>
      <c r="E398" s="247"/>
      <c r="F398" s="247" t="s">
        <v>343</v>
      </c>
      <c r="G398" s="247" t="s">
        <v>78</v>
      </c>
      <c r="H398" s="247" t="s">
        <v>340</v>
      </c>
      <c r="I398" s="243">
        <v>42811</v>
      </c>
      <c r="J398" s="243">
        <v>42814</v>
      </c>
      <c r="K398" s="244">
        <v>3</v>
      </c>
      <c r="L398" s="243">
        <v>42814</v>
      </c>
      <c r="M398" s="244">
        <v>3</v>
      </c>
      <c r="N398" s="244"/>
      <c r="O398" s="244"/>
      <c r="P398" s="243">
        <v>42828</v>
      </c>
      <c r="Q398" s="244">
        <v>17</v>
      </c>
      <c r="R398" s="244"/>
      <c r="S398" s="244" t="s">
        <v>82</v>
      </c>
      <c r="T398" s="244"/>
      <c r="U398" s="244"/>
      <c r="V398" s="247" t="s">
        <v>344</v>
      </c>
    </row>
    <row r="399" spans="1:22" x14ac:dyDescent="0.25">
      <c r="A399" s="247" t="s">
        <v>338</v>
      </c>
      <c r="B399" s="244">
        <v>9924</v>
      </c>
      <c r="C399" s="247" t="s">
        <v>74</v>
      </c>
      <c r="D399" s="247" t="s">
        <v>349</v>
      </c>
      <c r="E399" s="247"/>
      <c r="F399" s="247" t="s">
        <v>350</v>
      </c>
      <c r="G399" s="247" t="s">
        <v>86</v>
      </c>
      <c r="H399" s="247" t="s">
        <v>340</v>
      </c>
      <c r="I399" s="243">
        <v>42815</v>
      </c>
      <c r="J399" s="243">
        <v>42815</v>
      </c>
      <c r="K399" s="244">
        <v>0</v>
      </c>
      <c r="L399" s="243">
        <v>42815</v>
      </c>
      <c r="M399" s="244">
        <v>0</v>
      </c>
      <c r="N399" s="244"/>
      <c r="O399" s="244"/>
      <c r="P399" s="243">
        <v>42832</v>
      </c>
      <c r="Q399" s="244">
        <v>17</v>
      </c>
      <c r="R399" s="247" t="s">
        <v>341</v>
      </c>
      <c r="S399" s="244" t="s">
        <v>82</v>
      </c>
      <c r="T399" s="247"/>
      <c r="U399" s="247"/>
      <c r="V399" s="247" t="s">
        <v>346</v>
      </c>
    </row>
    <row r="400" spans="1:22" x14ac:dyDescent="0.25">
      <c r="A400" s="247" t="s">
        <v>338</v>
      </c>
      <c r="B400" s="244">
        <v>9936</v>
      </c>
      <c r="C400" s="247" t="s">
        <v>74</v>
      </c>
      <c r="D400" s="247" t="s">
        <v>356</v>
      </c>
      <c r="E400" s="247"/>
      <c r="F400" s="247" t="s">
        <v>357</v>
      </c>
      <c r="G400" s="247" t="s">
        <v>78</v>
      </c>
      <c r="H400" s="247" t="s">
        <v>340</v>
      </c>
      <c r="I400" s="243">
        <v>42823</v>
      </c>
      <c r="J400" s="243">
        <v>42823</v>
      </c>
      <c r="K400" s="244">
        <v>0</v>
      </c>
      <c r="L400" s="243">
        <v>42823</v>
      </c>
      <c r="M400" s="244">
        <v>0</v>
      </c>
      <c r="N400" s="244"/>
      <c r="O400" s="244"/>
      <c r="P400" s="243">
        <v>42842</v>
      </c>
      <c r="Q400" s="244">
        <v>19</v>
      </c>
      <c r="R400" s="247" t="s">
        <v>358</v>
      </c>
      <c r="S400" s="244" t="s">
        <v>82</v>
      </c>
      <c r="T400" s="247"/>
      <c r="U400" s="247"/>
      <c r="V400" s="247" t="s">
        <v>359</v>
      </c>
    </row>
    <row r="401" spans="1:22" x14ac:dyDescent="0.25">
      <c r="A401" s="247" t="s">
        <v>338</v>
      </c>
      <c r="B401" s="244">
        <v>9908</v>
      </c>
      <c r="C401" s="247" t="s">
        <v>74</v>
      </c>
      <c r="D401" s="247" t="s">
        <v>339</v>
      </c>
      <c r="E401" s="247"/>
      <c r="F401" s="247" t="s">
        <v>322</v>
      </c>
      <c r="G401" s="247" t="s">
        <v>86</v>
      </c>
      <c r="H401" s="247" t="s">
        <v>340</v>
      </c>
      <c r="I401" s="243">
        <v>42809</v>
      </c>
      <c r="J401" s="243">
        <v>42810</v>
      </c>
      <c r="K401" s="244">
        <v>1</v>
      </c>
      <c r="L401" s="243">
        <v>42810</v>
      </c>
      <c r="M401" s="244">
        <v>1</v>
      </c>
      <c r="N401" s="244"/>
      <c r="O401" s="244"/>
      <c r="P401" s="243">
        <v>42832</v>
      </c>
      <c r="Q401" s="244">
        <v>23</v>
      </c>
      <c r="R401" s="247" t="s">
        <v>341</v>
      </c>
      <c r="S401" s="244" t="s">
        <v>82</v>
      </c>
      <c r="T401" s="247"/>
      <c r="U401" s="247"/>
      <c r="V401" s="247" t="s">
        <v>342</v>
      </c>
    </row>
    <row r="402" spans="1:22" x14ac:dyDescent="0.25">
      <c r="A402" s="247" t="s">
        <v>338</v>
      </c>
      <c r="B402" s="253">
        <v>10484</v>
      </c>
      <c r="C402" s="247" t="s">
        <v>74</v>
      </c>
      <c r="D402" s="247" t="s">
        <v>339</v>
      </c>
      <c r="E402" s="247"/>
      <c r="F402" s="247" t="s">
        <v>322</v>
      </c>
      <c r="G402" s="247" t="s">
        <v>86</v>
      </c>
      <c r="H402" s="247" t="s">
        <v>340</v>
      </c>
      <c r="I402" s="243">
        <v>42825</v>
      </c>
      <c r="J402" s="243">
        <v>42825</v>
      </c>
      <c r="K402" s="244">
        <v>0</v>
      </c>
      <c r="L402" s="243">
        <v>42825</v>
      </c>
      <c r="M402" s="244">
        <v>0</v>
      </c>
      <c r="N402" s="244"/>
      <c r="O402" s="244"/>
      <c r="P402" s="243">
        <v>42850</v>
      </c>
      <c r="Q402" s="244">
        <v>25</v>
      </c>
      <c r="R402" s="247"/>
      <c r="S402" s="244" t="s">
        <v>82</v>
      </c>
      <c r="T402" s="247"/>
      <c r="U402" s="247"/>
      <c r="V402" s="247" t="s">
        <v>346</v>
      </c>
    </row>
    <row r="403" spans="1:22" x14ac:dyDescent="0.25">
      <c r="A403" s="247" t="s">
        <v>338</v>
      </c>
      <c r="B403" s="253">
        <v>10483</v>
      </c>
      <c r="C403" s="247" t="s">
        <v>74</v>
      </c>
      <c r="D403" s="247" t="s">
        <v>369</v>
      </c>
      <c r="E403" s="247"/>
      <c r="F403" s="247" t="s">
        <v>353</v>
      </c>
      <c r="G403" s="247" t="s">
        <v>78</v>
      </c>
      <c r="H403" s="247" t="s">
        <v>340</v>
      </c>
      <c r="I403" s="243">
        <v>42816</v>
      </c>
      <c r="J403" s="243">
        <v>42817</v>
      </c>
      <c r="K403" s="244">
        <v>1</v>
      </c>
      <c r="L403" s="243">
        <v>42817</v>
      </c>
      <c r="M403" s="244">
        <v>1</v>
      </c>
      <c r="N403" s="244"/>
      <c r="O403" s="244"/>
      <c r="P403" s="243">
        <v>42846</v>
      </c>
      <c r="Q403" s="244">
        <v>30</v>
      </c>
      <c r="R403" s="247" t="s">
        <v>375</v>
      </c>
      <c r="S403" s="244" t="s">
        <v>82</v>
      </c>
      <c r="T403" s="247"/>
      <c r="U403" s="247"/>
      <c r="V403" s="247" t="s">
        <v>346</v>
      </c>
    </row>
    <row r="404" spans="1:22" x14ac:dyDescent="0.25">
      <c r="A404" s="247" t="s">
        <v>338</v>
      </c>
      <c r="B404" s="244">
        <v>10327</v>
      </c>
      <c r="C404" s="247" t="s">
        <v>74</v>
      </c>
      <c r="D404" s="247" t="s">
        <v>371</v>
      </c>
      <c r="E404" s="247"/>
      <c r="F404" s="247" t="s">
        <v>322</v>
      </c>
      <c r="G404" s="247" t="s">
        <v>86</v>
      </c>
      <c r="H404" s="247" t="s">
        <v>340</v>
      </c>
      <c r="I404" s="243">
        <v>42831</v>
      </c>
      <c r="J404" s="243">
        <v>42831</v>
      </c>
      <c r="K404" s="244">
        <v>0</v>
      </c>
      <c r="L404" s="243">
        <v>42831</v>
      </c>
      <c r="M404" s="244">
        <v>0</v>
      </c>
      <c r="N404" s="244"/>
      <c r="O404" s="244"/>
      <c r="P404" s="244" t="s">
        <v>82</v>
      </c>
      <c r="Q404" s="244" t="s">
        <v>82</v>
      </c>
      <c r="R404" s="247"/>
      <c r="S404" s="244">
        <v>24</v>
      </c>
      <c r="T404" s="247" t="s">
        <v>372</v>
      </c>
      <c r="U404" s="247"/>
      <c r="V404" s="247" t="s">
        <v>373</v>
      </c>
    </row>
    <row r="405" spans="1:22" x14ac:dyDescent="0.25">
      <c r="A405" s="247" t="s">
        <v>338</v>
      </c>
      <c r="B405" s="244">
        <v>10346</v>
      </c>
      <c r="C405" s="247" t="s">
        <v>74</v>
      </c>
      <c r="D405" s="247" t="s">
        <v>378</v>
      </c>
      <c r="E405" s="247"/>
      <c r="F405" s="247" t="s">
        <v>345</v>
      </c>
      <c r="G405" s="247" t="s">
        <v>78</v>
      </c>
      <c r="H405" s="247" t="s">
        <v>340</v>
      </c>
      <c r="I405" s="243">
        <v>42842</v>
      </c>
      <c r="J405" s="243">
        <v>42843</v>
      </c>
      <c r="K405" s="244">
        <v>1</v>
      </c>
      <c r="L405" s="243">
        <v>42843</v>
      </c>
      <c r="M405" s="244">
        <v>1</v>
      </c>
      <c r="N405" s="244"/>
      <c r="O405" s="244"/>
      <c r="P405" s="244" t="s">
        <v>82</v>
      </c>
      <c r="Q405" s="244" t="s">
        <v>82</v>
      </c>
      <c r="R405" s="247"/>
      <c r="S405" s="244">
        <v>13</v>
      </c>
      <c r="T405" s="247" t="s">
        <v>379</v>
      </c>
      <c r="U405" s="247"/>
      <c r="V405" s="247" t="s">
        <v>344</v>
      </c>
    </row>
    <row r="406" spans="1:22" x14ac:dyDescent="0.25">
      <c r="A406" s="247" t="s">
        <v>338</v>
      </c>
      <c r="B406" s="244">
        <v>10349</v>
      </c>
      <c r="C406" s="247" t="s">
        <v>74</v>
      </c>
      <c r="D406" s="247" t="s">
        <v>369</v>
      </c>
      <c r="E406" s="247"/>
      <c r="F406" s="247" t="s">
        <v>353</v>
      </c>
      <c r="G406" s="247" t="s">
        <v>78</v>
      </c>
      <c r="H406" s="247" t="s">
        <v>340</v>
      </c>
      <c r="I406" s="243">
        <v>42843</v>
      </c>
      <c r="J406" s="243">
        <v>42843</v>
      </c>
      <c r="K406" s="244">
        <v>0</v>
      </c>
      <c r="L406" s="243">
        <v>42843</v>
      </c>
      <c r="M406" s="244">
        <v>0</v>
      </c>
      <c r="N406" s="244"/>
      <c r="O406" s="244"/>
      <c r="P406" s="244" t="s">
        <v>82</v>
      </c>
      <c r="Q406" s="244" t="s">
        <v>82</v>
      </c>
      <c r="R406" s="247"/>
      <c r="S406" s="244">
        <v>12</v>
      </c>
      <c r="T406" s="247" t="s">
        <v>379</v>
      </c>
      <c r="U406" s="247"/>
      <c r="V406" s="247" t="s">
        <v>346</v>
      </c>
    </row>
    <row r="407" spans="1:22" x14ac:dyDescent="0.25">
      <c r="A407" s="247" t="s">
        <v>338</v>
      </c>
      <c r="B407" s="244">
        <v>10350</v>
      </c>
      <c r="C407" s="247" t="s">
        <v>74</v>
      </c>
      <c r="D407" s="247" t="s">
        <v>360</v>
      </c>
      <c r="E407" s="247"/>
      <c r="F407" s="247" t="s">
        <v>343</v>
      </c>
      <c r="G407" s="247" t="s">
        <v>78</v>
      </c>
      <c r="H407" s="247" t="s">
        <v>340</v>
      </c>
      <c r="I407" s="243">
        <v>42843</v>
      </c>
      <c r="J407" s="243">
        <v>42844</v>
      </c>
      <c r="K407" s="244">
        <v>1</v>
      </c>
      <c r="L407" s="243">
        <v>42844</v>
      </c>
      <c r="M407" s="244">
        <v>1</v>
      </c>
      <c r="N407" s="244"/>
      <c r="O407" s="244"/>
      <c r="P407" s="244" t="s">
        <v>82</v>
      </c>
      <c r="Q407" s="244" t="s">
        <v>82</v>
      </c>
      <c r="R407" s="247"/>
      <c r="S407" s="244">
        <v>12</v>
      </c>
      <c r="T407" s="247" t="s">
        <v>379</v>
      </c>
      <c r="U407" s="247"/>
      <c r="V407" s="247" t="s">
        <v>344</v>
      </c>
    </row>
    <row r="408" spans="1:22" x14ac:dyDescent="0.25">
      <c r="A408" s="247" t="s">
        <v>338</v>
      </c>
      <c r="B408" s="244">
        <v>10353</v>
      </c>
      <c r="C408" s="247" t="s">
        <v>74</v>
      </c>
      <c r="D408" s="247" t="s">
        <v>383</v>
      </c>
      <c r="E408" s="247"/>
      <c r="F408" s="247" t="s">
        <v>343</v>
      </c>
      <c r="G408" s="247" t="s">
        <v>86</v>
      </c>
      <c r="H408" s="247" t="s">
        <v>340</v>
      </c>
      <c r="I408" s="243">
        <v>42844</v>
      </c>
      <c r="J408" s="243">
        <v>42844</v>
      </c>
      <c r="K408" s="244">
        <v>0</v>
      </c>
      <c r="L408" s="243">
        <v>42845</v>
      </c>
      <c r="M408" s="244">
        <v>1</v>
      </c>
      <c r="N408" s="244"/>
      <c r="O408" s="244"/>
      <c r="P408" s="244" t="s">
        <v>82</v>
      </c>
      <c r="Q408" s="244" t="s">
        <v>82</v>
      </c>
      <c r="R408" s="247"/>
      <c r="S408" s="244">
        <v>11</v>
      </c>
      <c r="T408" s="247" t="s">
        <v>379</v>
      </c>
      <c r="U408" s="247"/>
      <c r="V408" s="247" t="s">
        <v>344</v>
      </c>
    </row>
    <row r="409" spans="1:22" x14ac:dyDescent="0.25">
      <c r="A409" s="247" t="s">
        <v>338</v>
      </c>
      <c r="B409" s="244">
        <v>10354</v>
      </c>
      <c r="C409" s="247" t="s">
        <v>74</v>
      </c>
      <c r="D409" s="247" t="s">
        <v>384</v>
      </c>
      <c r="E409" s="247"/>
      <c r="F409" s="247" t="s">
        <v>385</v>
      </c>
      <c r="G409" s="247" t="s">
        <v>78</v>
      </c>
      <c r="H409" s="247" t="s">
        <v>340</v>
      </c>
      <c r="I409" s="243">
        <v>42846</v>
      </c>
      <c r="J409" s="243">
        <v>42846</v>
      </c>
      <c r="K409" s="244">
        <v>0</v>
      </c>
      <c r="L409" s="243">
        <v>42846</v>
      </c>
      <c r="M409" s="244">
        <v>0</v>
      </c>
      <c r="N409" s="244"/>
      <c r="O409" s="244"/>
      <c r="P409" s="244" t="s">
        <v>82</v>
      </c>
      <c r="Q409" s="244" t="s">
        <v>82</v>
      </c>
      <c r="R409" s="247"/>
      <c r="S409" s="244">
        <v>9</v>
      </c>
      <c r="T409" s="247" t="s">
        <v>386</v>
      </c>
      <c r="U409" s="247"/>
      <c r="V409" s="247" t="s">
        <v>344</v>
      </c>
    </row>
    <row r="410" spans="1:22" x14ac:dyDescent="0.25">
      <c r="A410" s="247" t="s">
        <v>338</v>
      </c>
      <c r="B410" s="244">
        <v>10355</v>
      </c>
      <c r="C410" s="247" t="s">
        <v>74</v>
      </c>
      <c r="D410" s="247" t="s">
        <v>360</v>
      </c>
      <c r="E410" s="247"/>
      <c r="F410" s="247" t="s">
        <v>343</v>
      </c>
      <c r="G410" s="247" t="s">
        <v>78</v>
      </c>
      <c r="H410" s="247" t="s">
        <v>340</v>
      </c>
      <c r="I410" s="243">
        <v>42846</v>
      </c>
      <c r="J410" s="243">
        <v>42846</v>
      </c>
      <c r="K410" s="244">
        <v>0</v>
      </c>
      <c r="L410" s="243">
        <v>42846</v>
      </c>
      <c r="M410" s="244">
        <v>0</v>
      </c>
      <c r="N410" s="244"/>
      <c r="O410" s="244"/>
      <c r="P410" s="244" t="s">
        <v>82</v>
      </c>
      <c r="Q410" s="244" t="s">
        <v>82</v>
      </c>
      <c r="R410" s="247"/>
      <c r="S410" s="244">
        <v>9</v>
      </c>
      <c r="T410" s="247" t="s">
        <v>387</v>
      </c>
      <c r="U410" s="247"/>
      <c r="V410" s="247"/>
    </row>
    <row r="411" spans="1:22" x14ac:dyDescent="0.25">
      <c r="A411" s="247" t="s">
        <v>338</v>
      </c>
      <c r="B411" s="244">
        <v>10356</v>
      </c>
      <c r="C411" s="247" t="s">
        <v>74</v>
      </c>
      <c r="D411" s="247" t="s">
        <v>347</v>
      </c>
      <c r="E411" s="247"/>
      <c r="F411" s="247" t="s">
        <v>322</v>
      </c>
      <c r="G411" s="247" t="s">
        <v>78</v>
      </c>
      <c r="H411" s="247" t="s">
        <v>340</v>
      </c>
      <c r="I411" s="243">
        <v>42846</v>
      </c>
      <c r="J411" s="243">
        <v>42846</v>
      </c>
      <c r="K411" s="244">
        <v>0</v>
      </c>
      <c r="L411" s="243">
        <v>42846</v>
      </c>
      <c r="M411" s="244">
        <v>0</v>
      </c>
      <c r="N411" s="244"/>
      <c r="O411" s="244"/>
      <c r="P411" s="244" t="s">
        <v>82</v>
      </c>
      <c r="Q411" s="244" t="s">
        <v>82</v>
      </c>
      <c r="R411" s="247"/>
      <c r="S411" s="244">
        <v>9</v>
      </c>
      <c r="T411" s="247"/>
      <c r="U411" s="247"/>
      <c r="V411" s="247" t="s">
        <v>346</v>
      </c>
    </row>
    <row r="412" spans="1:22" x14ac:dyDescent="0.25">
      <c r="A412" s="247" t="s">
        <v>338</v>
      </c>
      <c r="B412" s="244">
        <v>10358</v>
      </c>
      <c r="C412" s="247" t="s">
        <v>74</v>
      </c>
      <c r="D412" s="247" t="s">
        <v>360</v>
      </c>
      <c r="E412" s="247"/>
      <c r="F412" s="247" t="s">
        <v>343</v>
      </c>
      <c r="G412" s="247" t="s">
        <v>78</v>
      </c>
      <c r="H412" s="247" t="s">
        <v>340</v>
      </c>
      <c r="I412" s="243">
        <v>42849</v>
      </c>
      <c r="J412" s="243">
        <v>42849</v>
      </c>
      <c r="K412" s="244">
        <v>0</v>
      </c>
      <c r="L412" s="243">
        <v>42849</v>
      </c>
      <c r="M412" s="244">
        <v>0</v>
      </c>
      <c r="N412" s="244"/>
      <c r="O412" s="244"/>
      <c r="P412" s="244" t="s">
        <v>82</v>
      </c>
      <c r="Q412" s="244" t="s">
        <v>82</v>
      </c>
      <c r="R412" s="247"/>
      <c r="S412" s="244">
        <v>6</v>
      </c>
      <c r="T412" s="247"/>
      <c r="U412" s="247"/>
      <c r="V412" s="247" t="s">
        <v>344</v>
      </c>
    </row>
    <row r="413" spans="1:22" x14ac:dyDescent="0.25">
      <c r="A413" s="247" t="s">
        <v>338</v>
      </c>
      <c r="B413" s="244">
        <v>10360</v>
      </c>
      <c r="C413" s="247" t="s">
        <v>74</v>
      </c>
      <c r="D413" s="247" t="s">
        <v>366</v>
      </c>
      <c r="E413" s="247"/>
      <c r="F413" s="247" t="s">
        <v>367</v>
      </c>
      <c r="G413" s="247" t="s">
        <v>78</v>
      </c>
      <c r="H413" s="247" t="s">
        <v>340</v>
      </c>
      <c r="I413" s="243">
        <v>42850</v>
      </c>
      <c r="J413" s="243">
        <v>42850</v>
      </c>
      <c r="K413" s="244">
        <v>0</v>
      </c>
      <c r="L413" s="243">
        <v>42850</v>
      </c>
      <c r="M413" s="244">
        <v>0</v>
      </c>
      <c r="N413" s="244"/>
      <c r="O413" s="244"/>
      <c r="P413" s="244" t="s">
        <v>82</v>
      </c>
      <c r="Q413" s="244" t="s">
        <v>82</v>
      </c>
      <c r="R413" s="247"/>
      <c r="S413" s="244">
        <v>5</v>
      </c>
      <c r="T413" s="247"/>
      <c r="U413" s="247"/>
      <c r="V413" s="247" t="s">
        <v>346</v>
      </c>
    </row>
    <row r="414" spans="1:22" x14ac:dyDescent="0.25">
      <c r="A414" s="247" t="s">
        <v>338</v>
      </c>
      <c r="B414" s="244">
        <v>10361</v>
      </c>
      <c r="C414" s="247" t="s">
        <v>74</v>
      </c>
      <c r="D414" s="247" t="s">
        <v>360</v>
      </c>
      <c r="E414" s="247"/>
      <c r="F414" s="247" t="s">
        <v>343</v>
      </c>
      <c r="G414" s="247" t="s">
        <v>78</v>
      </c>
      <c r="H414" s="247" t="s">
        <v>340</v>
      </c>
      <c r="I414" s="243">
        <v>42850</v>
      </c>
      <c r="J414" s="243">
        <v>42850</v>
      </c>
      <c r="K414" s="244">
        <v>0</v>
      </c>
      <c r="L414" s="243">
        <v>42850</v>
      </c>
      <c r="M414" s="244">
        <v>0</v>
      </c>
      <c r="N414" s="244"/>
      <c r="O414" s="244"/>
      <c r="P414" s="244" t="s">
        <v>82</v>
      </c>
      <c r="Q414" s="244" t="s">
        <v>82</v>
      </c>
      <c r="R414" s="247"/>
      <c r="S414" s="244">
        <v>5</v>
      </c>
      <c r="T414" s="247" t="s">
        <v>389</v>
      </c>
      <c r="U414" s="247"/>
      <c r="V414" s="247" t="s">
        <v>342</v>
      </c>
    </row>
    <row r="415" spans="1:22" x14ac:dyDescent="0.25">
      <c r="A415" s="247" t="s">
        <v>338</v>
      </c>
      <c r="B415" s="244">
        <v>10362</v>
      </c>
      <c r="C415" s="247" t="s">
        <v>74</v>
      </c>
      <c r="D415" s="247" t="s">
        <v>360</v>
      </c>
      <c r="E415" s="247"/>
      <c r="F415" s="247" t="s">
        <v>343</v>
      </c>
      <c r="G415" s="247" t="s">
        <v>78</v>
      </c>
      <c r="H415" s="247" t="s">
        <v>340</v>
      </c>
      <c r="I415" s="243">
        <v>42850</v>
      </c>
      <c r="J415" s="243">
        <v>42851</v>
      </c>
      <c r="K415" s="244">
        <v>1</v>
      </c>
      <c r="L415" s="243">
        <v>42851</v>
      </c>
      <c r="M415" s="244">
        <v>1</v>
      </c>
      <c r="N415" s="244"/>
      <c r="O415" s="244"/>
      <c r="P415" s="244" t="s">
        <v>82</v>
      </c>
      <c r="Q415" s="244" t="s">
        <v>82</v>
      </c>
      <c r="R415" s="247"/>
      <c r="S415" s="244">
        <v>5</v>
      </c>
      <c r="T415" s="247" t="s">
        <v>375</v>
      </c>
      <c r="U415" s="247"/>
      <c r="V415" s="247" t="s">
        <v>344</v>
      </c>
    </row>
    <row r="416" spans="1:22" x14ac:dyDescent="0.25">
      <c r="A416" s="247" t="s">
        <v>338</v>
      </c>
      <c r="B416" s="244">
        <v>10363</v>
      </c>
      <c r="C416" s="247" t="s">
        <v>74</v>
      </c>
      <c r="D416" s="247" t="s">
        <v>390</v>
      </c>
      <c r="E416" s="247"/>
      <c r="F416" s="247" t="s">
        <v>322</v>
      </c>
      <c r="G416" s="247" t="s">
        <v>86</v>
      </c>
      <c r="H416" s="247" t="s">
        <v>340</v>
      </c>
      <c r="I416" s="243">
        <v>42850</v>
      </c>
      <c r="J416" s="243">
        <v>42850</v>
      </c>
      <c r="K416" s="244">
        <v>0</v>
      </c>
      <c r="L416" s="243">
        <v>42850</v>
      </c>
      <c r="M416" s="244">
        <v>0</v>
      </c>
      <c r="N416" s="244"/>
      <c r="O416" s="244"/>
      <c r="P416" s="244" t="s">
        <v>82</v>
      </c>
      <c r="Q416" s="244" t="s">
        <v>82</v>
      </c>
      <c r="R416" s="247"/>
      <c r="S416" s="244">
        <v>5</v>
      </c>
      <c r="T416" s="247"/>
      <c r="U416" s="247"/>
      <c r="V416" s="247" t="s">
        <v>344</v>
      </c>
    </row>
    <row r="417" spans="1:22" x14ac:dyDescent="0.25">
      <c r="A417" s="247" t="s">
        <v>338</v>
      </c>
      <c r="B417" s="244">
        <v>10365</v>
      </c>
      <c r="C417" s="247" t="s">
        <v>74</v>
      </c>
      <c r="D417" s="247" t="s">
        <v>376</v>
      </c>
      <c r="E417" s="247"/>
      <c r="F417" s="247" t="s">
        <v>357</v>
      </c>
      <c r="G417" s="247" t="s">
        <v>86</v>
      </c>
      <c r="H417" s="247" t="s">
        <v>340</v>
      </c>
      <c r="I417" s="243">
        <v>42851</v>
      </c>
      <c r="J417" s="243">
        <v>42851</v>
      </c>
      <c r="K417" s="244">
        <v>0</v>
      </c>
      <c r="L417" s="243">
        <v>42851</v>
      </c>
      <c r="M417" s="244">
        <v>0</v>
      </c>
      <c r="N417" s="244"/>
      <c r="O417" s="244"/>
      <c r="P417" s="244" t="s">
        <v>82</v>
      </c>
      <c r="Q417" s="244" t="s">
        <v>82</v>
      </c>
      <c r="R417" s="247"/>
      <c r="S417" s="244">
        <v>4</v>
      </c>
      <c r="T417" s="247"/>
      <c r="U417" s="247"/>
      <c r="V417" s="247" t="s">
        <v>344</v>
      </c>
    </row>
    <row r="418" spans="1:22" x14ac:dyDescent="0.25">
      <c r="A418" s="247" t="s">
        <v>338</v>
      </c>
      <c r="B418" s="244">
        <v>10366</v>
      </c>
      <c r="C418" s="247" t="s">
        <v>74</v>
      </c>
      <c r="D418" s="247" t="s">
        <v>339</v>
      </c>
      <c r="E418" s="247"/>
      <c r="F418" s="247" t="s">
        <v>322</v>
      </c>
      <c r="G418" s="247" t="s">
        <v>86</v>
      </c>
      <c r="H418" s="247" t="s">
        <v>340</v>
      </c>
      <c r="I418" s="243">
        <v>42851</v>
      </c>
      <c r="J418" s="243">
        <v>42851</v>
      </c>
      <c r="K418" s="244">
        <v>0</v>
      </c>
      <c r="L418" s="243">
        <v>42851</v>
      </c>
      <c r="M418" s="244">
        <v>0</v>
      </c>
      <c r="N418" s="244"/>
      <c r="O418" s="244"/>
      <c r="P418" s="244" t="s">
        <v>82</v>
      </c>
      <c r="Q418" s="244" t="s">
        <v>82</v>
      </c>
      <c r="R418" s="247"/>
      <c r="S418" s="244">
        <v>4</v>
      </c>
      <c r="T418" s="247"/>
      <c r="U418" s="247"/>
      <c r="V418" s="247" t="s">
        <v>344</v>
      </c>
    </row>
    <row r="419" spans="1:22" x14ac:dyDescent="0.25">
      <c r="A419" s="247" t="s">
        <v>338</v>
      </c>
      <c r="B419" s="244">
        <v>10367</v>
      </c>
      <c r="C419" s="247" t="s">
        <v>74</v>
      </c>
      <c r="D419" s="247" t="s">
        <v>391</v>
      </c>
      <c r="E419" s="247"/>
      <c r="F419" s="247" t="s">
        <v>392</v>
      </c>
      <c r="G419" s="247" t="s">
        <v>78</v>
      </c>
      <c r="H419" s="247" t="s">
        <v>340</v>
      </c>
      <c r="I419" s="243">
        <v>42852</v>
      </c>
      <c r="J419" s="243">
        <v>42852</v>
      </c>
      <c r="K419" s="244">
        <v>0</v>
      </c>
      <c r="L419" s="243">
        <v>42852</v>
      </c>
      <c r="M419" s="244">
        <v>0</v>
      </c>
      <c r="N419" s="244"/>
      <c r="O419" s="244"/>
      <c r="P419" s="244" t="s">
        <v>82</v>
      </c>
      <c r="Q419" s="244" t="s">
        <v>82</v>
      </c>
      <c r="R419" s="247"/>
      <c r="S419" s="244">
        <v>3</v>
      </c>
      <c r="T419" s="247"/>
      <c r="U419" s="247"/>
      <c r="V419" s="247" t="s">
        <v>344</v>
      </c>
    </row>
    <row r="420" spans="1:22" x14ac:dyDescent="0.25">
      <c r="A420" s="247" t="s">
        <v>338</v>
      </c>
      <c r="B420" s="244">
        <v>10368</v>
      </c>
      <c r="C420" s="247" t="s">
        <v>74</v>
      </c>
      <c r="D420" s="247" t="s">
        <v>361</v>
      </c>
      <c r="E420" s="247"/>
      <c r="F420" s="247" t="s">
        <v>362</v>
      </c>
      <c r="G420" s="247" t="s">
        <v>78</v>
      </c>
      <c r="H420" s="247" t="s">
        <v>340</v>
      </c>
      <c r="I420" s="243">
        <v>42852</v>
      </c>
      <c r="J420" s="243">
        <v>42852</v>
      </c>
      <c r="K420" s="244">
        <v>0</v>
      </c>
      <c r="L420" s="243">
        <v>42852</v>
      </c>
      <c r="M420" s="244">
        <v>0</v>
      </c>
      <c r="N420" s="244"/>
      <c r="O420" s="244"/>
      <c r="P420" s="244" t="s">
        <v>82</v>
      </c>
      <c r="Q420" s="244" t="s">
        <v>82</v>
      </c>
      <c r="R420" s="247"/>
      <c r="S420" s="244">
        <v>3</v>
      </c>
      <c r="T420" s="247"/>
      <c r="U420" s="247"/>
      <c r="V420" s="247" t="s">
        <v>344</v>
      </c>
    </row>
    <row r="421" spans="1:22" x14ac:dyDescent="0.25">
      <c r="A421" s="247" t="s">
        <v>338</v>
      </c>
      <c r="B421" s="244">
        <v>10369</v>
      </c>
      <c r="C421" s="247" t="s">
        <v>74</v>
      </c>
      <c r="D421" s="247" t="s">
        <v>371</v>
      </c>
      <c r="E421" s="247"/>
      <c r="F421" s="247" t="s">
        <v>322</v>
      </c>
      <c r="G421" s="247" t="s">
        <v>86</v>
      </c>
      <c r="H421" s="247" t="s">
        <v>340</v>
      </c>
      <c r="I421" s="243">
        <v>42852</v>
      </c>
      <c r="J421" s="243">
        <v>42853</v>
      </c>
      <c r="K421" s="244">
        <v>1</v>
      </c>
      <c r="L421" s="244" t="s">
        <v>82</v>
      </c>
      <c r="M421" s="244" t="s">
        <v>82</v>
      </c>
      <c r="N421" s="244"/>
      <c r="O421" s="244"/>
      <c r="P421" s="244" t="s">
        <v>82</v>
      </c>
      <c r="Q421" s="244" t="s">
        <v>82</v>
      </c>
      <c r="R421" s="247"/>
      <c r="S421" s="244">
        <v>3</v>
      </c>
      <c r="T421" s="247" t="s">
        <v>375</v>
      </c>
      <c r="U421" s="247"/>
      <c r="V421" s="247" t="s">
        <v>346</v>
      </c>
    </row>
    <row r="422" spans="1:22" x14ac:dyDescent="0.25">
      <c r="A422" s="247" t="s">
        <v>338</v>
      </c>
      <c r="B422" s="244">
        <v>10370</v>
      </c>
      <c r="C422" s="247" t="s">
        <v>74</v>
      </c>
      <c r="D422" s="247" t="s">
        <v>339</v>
      </c>
      <c r="E422" s="247"/>
      <c r="F422" s="247" t="s">
        <v>322</v>
      </c>
      <c r="G422" s="247" t="s">
        <v>86</v>
      </c>
      <c r="H422" s="247" t="s">
        <v>340</v>
      </c>
      <c r="I422" s="243">
        <v>42853</v>
      </c>
      <c r="J422" s="243">
        <v>42853</v>
      </c>
      <c r="K422" s="244">
        <v>0</v>
      </c>
      <c r="L422" s="243">
        <v>42853</v>
      </c>
      <c r="M422" s="244">
        <v>0</v>
      </c>
      <c r="N422" s="244"/>
      <c r="O422" s="244"/>
      <c r="P422" s="244" t="s">
        <v>82</v>
      </c>
      <c r="Q422" s="244" t="s">
        <v>82</v>
      </c>
      <c r="R422" s="247"/>
      <c r="S422" s="244">
        <v>2</v>
      </c>
      <c r="T422" s="247"/>
      <c r="U422" s="247"/>
      <c r="V422" s="247" t="s">
        <v>355</v>
      </c>
    </row>
  </sheetData>
  <sortState ref="A3:W423">
    <sortCondition descending="1" ref="A3:A423"/>
    <sortCondition ref="B3:B423"/>
    <sortCondition ref="I3:I42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90" zoomScaleNormal="90" workbookViewId="0">
      <selection activeCell="F18" sqref="F18"/>
    </sheetView>
  </sheetViews>
  <sheetFormatPr defaultColWidth="73" defaultRowHeight="15" x14ac:dyDescent="0.25"/>
  <cols>
    <col min="1" max="1" width="8.28515625" bestFit="1" customWidth="1"/>
    <col min="2" max="2" width="7.7109375" customWidth="1"/>
    <col min="3" max="3" width="20.7109375" bestFit="1" customWidth="1"/>
    <col min="4" max="4" width="10.42578125" bestFit="1" customWidth="1"/>
    <col min="5" max="5" width="10.42578125" customWidth="1"/>
    <col min="6" max="6" width="17.7109375" bestFit="1" customWidth="1"/>
    <col min="7" max="7" width="12.140625" bestFit="1" customWidth="1"/>
    <col min="8" max="8" width="14.7109375" bestFit="1" customWidth="1"/>
    <col min="9" max="9" width="34.42578125" bestFit="1" customWidth="1"/>
    <col min="10" max="10" width="18.5703125" style="252" bestFit="1" customWidth="1"/>
    <col min="11" max="11" width="20.7109375" style="252" bestFit="1" customWidth="1"/>
    <col min="12" max="12" width="12.28515625" style="252" bestFit="1" customWidth="1"/>
    <col min="13" max="13" width="24.28515625" style="252" bestFit="1" customWidth="1"/>
    <col min="14" max="14" width="11.85546875" style="252" bestFit="1" customWidth="1"/>
    <col min="15" max="15" width="32.85546875" style="252" bestFit="1" customWidth="1"/>
    <col min="16" max="16" width="35" style="252" bestFit="1" customWidth="1"/>
    <col min="17" max="17" width="16.7109375" style="252" bestFit="1" customWidth="1"/>
    <col min="18" max="18" width="13.5703125" style="252" bestFit="1" customWidth="1"/>
    <col min="19" max="19" width="39.42578125" customWidth="1"/>
    <col min="20" max="20" width="12.140625" style="252" customWidth="1"/>
    <col min="21" max="21" width="33.140625" customWidth="1"/>
    <col min="22" max="22" width="12.7109375" customWidth="1"/>
    <col min="23" max="23" width="49.140625" bestFit="1" customWidth="1"/>
  </cols>
  <sheetData>
    <row r="1" spans="1:23" ht="58.5" customHeight="1" x14ac:dyDescent="0.25">
      <c r="A1" s="246" t="s">
        <v>50</v>
      </c>
      <c r="B1" s="246" t="s">
        <v>51</v>
      </c>
      <c r="C1" s="246" t="s">
        <v>52</v>
      </c>
      <c r="D1" s="246" t="s">
        <v>53</v>
      </c>
      <c r="E1" s="248"/>
      <c r="F1" s="246" t="s">
        <v>55</v>
      </c>
      <c r="G1" s="246" t="s">
        <v>56</v>
      </c>
      <c r="H1" s="246" t="s">
        <v>57</v>
      </c>
      <c r="I1" s="246" t="s">
        <v>58</v>
      </c>
      <c r="J1" s="248" t="s">
        <v>59</v>
      </c>
      <c r="K1" s="248" t="s">
        <v>60</v>
      </c>
      <c r="L1" s="248" t="s">
        <v>61</v>
      </c>
      <c r="M1" s="248" t="s">
        <v>62</v>
      </c>
      <c r="N1" s="248" t="s">
        <v>63</v>
      </c>
      <c r="O1" s="248" t="s">
        <v>64</v>
      </c>
      <c r="P1" s="248" t="s">
        <v>65</v>
      </c>
      <c r="Q1" s="248" t="s">
        <v>66</v>
      </c>
      <c r="R1" s="248" t="s">
        <v>67</v>
      </c>
      <c r="S1" s="246" t="s">
        <v>68</v>
      </c>
      <c r="T1" s="248" t="s">
        <v>69</v>
      </c>
      <c r="U1" s="246" t="s">
        <v>70</v>
      </c>
      <c r="V1" s="246" t="s">
        <v>71</v>
      </c>
      <c r="W1" s="246" t="s">
        <v>72</v>
      </c>
    </row>
    <row r="2" spans="1:23" x14ac:dyDescent="0.25">
      <c r="A2" s="245" t="s">
        <v>73</v>
      </c>
      <c r="B2" s="245">
        <v>10285</v>
      </c>
      <c r="C2" s="245" t="s">
        <v>307</v>
      </c>
      <c r="D2" s="245" t="s">
        <v>258</v>
      </c>
      <c r="E2" s="247"/>
      <c r="F2" s="245" t="s">
        <v>259</v>
      </c>
      <c r="G2" s="245" t="s">
        <v>85</v>
      </c>
      <c r="H2" s="245" t="s">
        <v>78</v>
      </c>
      <c r="I2" s="245" t="s">
        <v>125</v>
      </c>
      <c r="J2" s="243">
        <v>42850</v>
      </c>
      <c r="K2" s="243">
        <v>42850</v>
      </c>
      <c r="L2" s="244">
        <v>0</v>
      </c>
      <c r="M2" s="243">
        <v>42850</v>
      </c>
      <c r="N2" s="244">
        <v>0</v>
      </c>
      <c r="O2" s="244"/>
      <c r="P2" s="244"/>
      <c r="Q2" s="244" t="s">
        <v>82</v>
      </c>
      <c r="R2" s="244" t="s">
        <v>82</v>
      </c>
      <c r="S2" s="245"/>
      <c r="T2" s="244">
        <v>5</v>
      </c>
      <c r="U2" s="245" t="s">
        <v>81</v>
      </c>
      <c r="V2" s="245">
        <v>0</v>
      </c>
      <c r="W2" s="245" t="s">
        <v>308</v>
      </c>
    </row>
    <row r="3" spans="1:23" x14ac:dyDescent="0.25">
      <c r="A3" s="245" t="s">
        <v>73</v>
      </c>
      <c r="B3" s="245">
        <v>10133</v>
      </c>
      <c r="C3" s="245" t="s">
        <v>287</v>
      </c>
      <c r="D3" s="245" t="s">
        <v>258</v>
      </c>
      <c r="E3" s="247"/>
      <c r="F3" s="245" t="s">
        <v>259</v>
      </c>
      <c r="G3" s="245" t="s">
        <v>85</v>
      </c>
      <c r="H3" s="245" t="s">
        <v>78</v>
      </c>
      <c r="I3" s="245" t="s">
        <v>260</v>
      </c>
      <c r="J3" s="243">
        <v>42831</v>
      </c>
      <c r="K3" s="243">
        <v>42832</v>
      </c>
      <c r="L3" s="244">
        <v>1</v>
      </c>
      <c r="M3" s="243">
        <v>42832</v>
      </c>
      <c r="N3" s="244">
        <v>1</v>
      </c>
      <c r="O3" s="243">
        <v>42871</v>
      </c>
      <c r="P3" s="244">
        <v>40</v>
      </c>
      <c r="Q3" s="244" t="s">
        <v>82</v>
      </c>
      <c r="R3" s="244" t="s">
        <v>82</v>
      </c>
      <c r="S3" s="245"/>
      <c r="T3" s="244">
        <v>24</v>
      </c>
      <c r="U3" s="245" t="s">
        <v>81</v>
      </c>
      <c r="V3" s="245" t="s">
        <v>261</v>
      </c>
      <c r="W3" s="245" t="s">
        <v>288</v>
      </c>
    </row>
    <row r="4" spans="1:23" x14ac:dyDescent="0.25">
      <c r="A4" s="245" t="s">
        <v>73</v>
      </c>
      <c r="B4" s="245">
        <v>10243</v>
      </c>
      <c r="C4" s="245" t="s">
        <v>301</v>
      </c>
      <c r="D4" s="245" t="s">
        <v>258</v>
      </c>
      <c r="E4" s="247"/>
      <c r="F4" s="245" t="s">
        <v>259</v>
      </c>
      <c r="G4" s="245" t="s">
        <v>77</v>
      </c>
      <c r="H4" s="245" t="s">
        <v>78</v>
      </c>
      <c r="I4" s="245" t="s">
        <v>125</v>
      </c>
      <c r="J4" s="243">
        <v>42844</v>
      </c>
      <c r="K4" s="243">
        <v>42844</v>
      </c>
      <c r="L4" s="244">
        <v>0</v>
      </c>
      <c r="M4" s="243">
        <v>42844</v>
      </c>
      <c r="N4" s="244">
        <v>0</v>
      </c>
      <c r="O4" s="244"/>
      <c r="P4" s="244"/>
      <c r="Q4" s="244" t="s">
        <v>82</v>
      </c>
      <c r="R4" s="244" t="s">
        <v>82</v>
      </c>
      <c r="S4" s="245"/>
      <c r="T4" s="244">
        <v>11</v>
      </c>
      <c r="U4" s="245" t="s">
        <v>81</v>
      </c>
      <c r="V4" s="245">
        <v>0</v>
      </c>
      <c r="W4" s="245" t="s">
        <v>302</v>
      </c>
    </row>
    <row r="5" spans="1:23" x14ac:dyDescent="0.25">
      <c r="A5" s="245" t="s">
        <v>73</v>
      </c>
      <c r="B5" s="245">
        <v>10103</v>
      </c>
      <c r="C5" s="245" t="s">
        <v>282</v>
      </c>
      <c r="D5" s="245" t="s">
        <v>258</v>
      </c>
      <c r="E5" s="247"/>
      <c r="F5" s="245" t="s">
        <v>259</v>
      </c>
      <c r="G5" s="245" t="s">
        <v>98</v>
      </c>
      <c r="H5" s="245" t="s">
        <v>78</v>
      </c>
      <c r="I5" s="245" t="s">
        <v>260</v>
      </c>
      <c r="J5" s="243">
        <v>42828</v>
      </c>
      <c r="K5" s="243">
        <v>42829</v>
      </c>
      <c r="L5" s="244">
        <v>1</v>
      </c>
      <c r="M5" s="243">
        <v>42829</v>
      </c>
      <c r="N5" s="244">
        <v>1</v>
      </c>
      <c r="O5" s="243">
        <v>42866</v>
      </c>
      <c r="P5" s="244">
        <v>38</v>
      </c>
      <c r="Q5" s="244" t="s">
        <v>82</v>
      </c>
      <c r="R5" s="244" t="s">
        <v>82</v>
      </c>
      <c r="S5" s="245"/>
      <c r="T5" s="244">
        <v>27</v>
      </c>
      <c r="U5" s="245" t="s">
        <v>81</v>
      </c>
      <c r="V5" s="245" t="s">
        <v>261</v>
      </c>
      <c r="W5" s="245" t="s">
        <v>283</v>
      </c>
    </row>
    <row r="6" spans="1:23" x14ac:dyDescent="0.25">
      <c r="A6" s="245" t="s">
        <v>73</v>
      </c>
      <c r="B6" s="245">
        <v>9685</v>
      </c>
      <c r="C6" s="245" t="s">
        <v>257</v>
      </c>
      <c r="D6" s="245" t="s">
        <v>258</v>
      </c>
      <c r="E6" s="247"/>
      <c r="F6" s="245" t="s">
        <v>259</v>
      </c>
      <c r="G6" s="245" t="s">
        <v>85</v>
      </c>
      <c r="H6" s="245" t="s">
        <v>78</v>
      </c>
      <c r="I6" s="245" t="s">
        <v>260</v>
      </c>
      <c r="J6" s="243">
        <v>42801</v>
      </c>
      <c r="K6" s="243">
        <v>42801</v>
      </c>
      <c r="L6" s="244">
        <v>0</v>
      </c>
      <c r="M6" s="243">
        <v>42801</v>
      </c>
      <c r="N6" s="244">
        <v>0</v>
      </c>
      <c r="O6" s="243">
        <v>42825</v>
      </c>
      <c r="P6" s="244">
        <v>24</v>
      </c>
      <c r="Q6" s="243">
        <v>42828</v>
      </c>
      <c r="R6" s="244">
        <v>27</v>
      </c>
      <c r="S6" s="245" t="s">
        <v>81</v>
      </c>
      <c r="T6" s="244" t="s">
        <v>82</v>
      </c>
      <c r="U6" s="245"/>
      <c r="V6" s="245" t="s">
        <v>261</v>
      </c>
      <c r="W6" s="245"/>
    </row>
    <row r="7" spans="1:23" x14ac:dyDescent="0.25">
      <c r="A7" s="245" t="s">
        <v>73</v>
      </c>
      <c r="B7" s="245">
        <v>9712</v>
      </c>
      <c r="C7" s="245" t="s">
        <v>262</v>
      </c>
      <c r="D7" s="245" t="s">
        <v>258</v>
      </c>
      <c r="E7" s="247"/>
      <c r="F7" s="245" t="s">
        <v>263</v>
      </c>
      <c r="G7" s="245" t="s">
        <v>77</v>
      </c>
      <c r="H7" s="245" t="s">
        <v>86</v>
      </c>
      <c r="I7" s="245" t="s">
        <v>260</v>
      </c>
      <c r="J7" s="243">
        <v>42803</v>
      </c>
      <c r="K7" s="243">
        <v>42803</v>
      </c>
      <c r="L7" s="244">
        <v>0</v>
      </c>
      <c r="M7" s="243">
        <v>42816</v>
      </c>
      <c r="N7" s="244">
        <v>13</v>
      </c>
      <c r="O7" s="243">
        <v>42838</v>
      </c>
      <c r="P7" s="244">
        <v>35</v>
      </c>
      <c r="Q7" s="243">
        <v>42839</v>
      </c>
      <c r="R7" s="244">
        <v>36</v>
      </c>
      <c r="S7" s="245" t="s">
        <v>81</v>
      </c>
      <c r="T7" s="244" t="s">
        <v>82</v>
      </c>
      <c r="U7" s="245"/>
      <c r="V7" s="245" t="s">
        <v>261</v>
      </c>
      <c r="W7" s="245"/>
    </row>
    <row r="8" spans="1:23" x14ac:dyDescent="0.25">
      <c r="A8" s="245" t="s">
        <v>73</v>
      </c>
      <c r="B8" s="245">
        <v>9713</v>
      </c>
      <c r="C8" s="245" t="s">
        <v>264</v>
      </c>
      <c r="D8" s="245" t="s">
        <v>258</v>
      </c>
      <c r="E8" s="247"/>
      <c r="F8" s="245" t="s">
        <v>259</v>
      </c>
      <c r="G8" s="245" t="s">
        <v>98</v>
      </c>
      <c r="H8" s="245" t="s">
        <v>78</v>
      </c>
      <c r="I8" s="245" t="s">
        <v>260</v>
      </c>
      <c r="J8" s="243">
        <v>42803</v>
      </c>
      <c r="K8" s="243">
        <v>42815</v>
      </c>
      <c r="L8" s="244">
        <v>12</v>
      </c>
      <c r="M8" s="243">
        <v>42815</v>
      </c>
      <c r="N8" s="244">
        <v>12</v>
      </c>
      <c r="O8" s="243">
        <v>42837</v>
      </c>
      <c r="P8" s="244">
        <v>34</v>
      </c>
      <c r="Q8" s="243">
        <v>42838</v>
      </c>
      <c r="R8" s="244">
        <v>35</v>
      </c>
      <c r="S8" s="245" t="s">
        <v>81</v>
      </c>
      <c r="T8" s="244" t="s">
        <v>82</v>
      </c>
      <c r="U8" s="245"/>
      <c r="V8" s="245" t="s">
        <v>261</v>
      </c>
      <c r="W8" s="245"/>
    </row>
    <row r="9" spans="1:23" x14ac:dyDescent="0.25">
      <c r="A9" s="245" t="s">
        <v>73</v>
      </c>
      <c r="B9" s="245">
        <v>9718</v>
      </c>
      <c r="C9" s="245" t="s">
        <v>265</v>
      </c>
      <c r="D9" s="245" t="s">
        <v>258</v>
      </c>
      <c r="E9" s="247"/>
      <c r="F9" s="245" t="s">
        <v>259</v>
      </c>
      <c r="G9" s="245" t="s">
        <v>98</v>
      </c>
      <c r="H9" s="245" t="s">
        <v>78</v>
      </c>
      <c r="I9" s="245" t="s">
        <v>260</v>
      </c>
      <c r="J9" s="243">
        <v>42804</v>
      </c>
      <c r="K9" s="243">
        <v>42804</v>
      </c>
      <c r="L9" s="244">
        <v>0</v>
      </c>
      <c r="M9" s="243">
        <v>42804</v>
      </c>
      <c r="N9" s="244">
        <v>0</v>
      </c>
      <c r="O9" s="243">
        <v>42830</v>
      </c>
      <c r="P9" s="244">
        <v>26</v>
      </c>
      <c r="Q9" s="243">
        <v>42831</v>
      </c>
      <c r="R9" s="244">
        <v>27</v>
      </c>
      <c r="S9" s="245" t="s">
        <v>81</v>
      </c>
      <c r="T9" s="244" t="s">
        <v>82</v>
      </c>
      <c r="U9" s="245"/>
      <c r="V9" s="245" t="s">
        <v>261</v>
      </c>
      <c r="W9" s="245"/>
    </row>
    <row r="10" spans="1:23" x14ac:dyDescent="0.25">
      <c r="A10" s="245" t="s">
        <v>73</v>
      </c>
      <c r="B10" s="245">
        <v>9719</v>
      </c>
      <c r="C10" s="245" t="s">
        <v>266</v>
      </c>
      <c r="D10" s="245" t="s">
        <v>258</v>
      </c>
      <c r="E10" s="247"/>
      <c r="F10" s="245" t="s">
        <v>259</v>
      </c>
      <c r="G10" s="245" t="s">
        <v>95</v>
      </c>
      <c r="H10" s="245" t="s">
        <v>78</v>
      </c>
      <c r="I10" s="245" t="s">
        <v>260</v>
      </c>
      <c r="J10" s="243">
        <v>42804</v>
      </c>
      <c r="K10" s="243">
        <v>42804</v>
      </c>
      <c r="L10" s="244">
        <v>0</v>
      </c>
      <c r="M10" s="243">
        <v>42804</v>
      </c>
      <c r="N10" s="244">
        <v>0</v>
      </c>
      <c r="O10" s="243">
        <v>42832</v>
      </c>
      <c r="P10" s="244">
        <v>28</v>
      </c>
      <c r="Q10" s="243">
        <v>42835</v>
      </c>
      <c r="R10" s="244">
        <v>31</v>
      </c>
      <c r="S10" s="245" t="s">
        <v>81</v>
      </c>
      <c r="T10" s="244" t="s">
        <v>82</v>
      </c>
      <c r="U10" s="245"/>
      <c r="V10" s="245" t="s">
        <v>261</v>
      </c>
      <c r="W10" s="245"/>
    </row>
    <row r="11" spans="1:23" x14ac:dyDescent="0.25">
      <c r="A11" s="245" t="s">
        <v>73</v>
      </c>
      <c r="B11" s="245">
        <v>9726</v>
      </c>
      <c r="C11" s="245" t="s">
        <v>267</v>
      </c>
      <c r="D11" s="245" t="s">
        <v>258</v>
      </c>
      <c r="E11" s="247"/>
      <c r="F11" s="245" t="s">
        <v>259</v>
      </c>
      <c r="G11" s="245" t="s">
        <v>85</v>
      </c>
      <c r="H11" s="245" t="s">
        <v>78</v>
      </c>
      <c r="I11" s="245" t="s">
        <v>260</v>
      </c>
      <c r="J11" s="243">
        <v>42807</v>
      </c>
      <c r="K11" s="243">
        <v>42808</v>
      </c>
      <c r="L11" s="244">
        <v>1</v>
      </c>
      <c r="M11" s="243">
        <v>42808</v>
      </c>
      <c r="N11" s="244">
        <v>1</v>
      </c>
      <c r="O11" s="243">
        <v>42837</v>
      </c>
      <c r="P11" s="244">
        <v>30</v>
      </c>
      <c r="Q11" s="243">
        <v>42838</v>
      </c>
      <c r="R11" s="244">
        <v>31</v>
      </c>
      <c r="S11" s="245" t="s">
        <v>81</v>
      </c>
      <c r="T11" s="244" t="s">
        <v>82</v>
      </c>
      <c r="U11" s="245"/>
      <c r="V11" s="245" t="s">
        <v>261</v>
      </c>
      <c r="W11" s="245"/>
    </row>
    <row r="12" spans="1:23" x14ac:dyDescent="0.25">
      <c r="A12" s="245" t="s">
        <v>73</v>
      </c>
      <c r="B12" s="245">
        <v>9750</v>
      </c>
      <c r="C12" s="245" t="s">
        <v>268</v>
      </c>
      <c r="D12" s="245" t="s">
        <v>258</v>
      </c>
      <c r="E12" s="247"/>
      <c r="F12" s="245" t="s">
        <v>259</v>
      </c>
      <c r="G12" s="245" t="s">
        <v>98</v>
      </c>
      <c r="H12" s="245" t="s">
        <v>78</v>
      </c>
      <c r="I12" s="245" t="s">
        <v>260</v>
      </c>
      <c r="J12" s="243">
        <v>42809</v>
      </c>
      <c r="K12" s="243">
        <v>42809</v>
      </c>
      <c r="L12" s="244">
        <v>0</v>
      </c>
      <c r="M12" s="243">
        <v>42809</v>
      </c>
      <c r="N12" s="244">
        <v>0</v>
      </c>
      <c r="O12" s="243">
        <v>42836</v>
      </c>
      <c r="P12" s="244">
        <v>27</v>
      </c>
      <c r="Q12" s="243">
        <v>42837</v>
      </c>
      <c r="R12" s="244">
        <v>28</v>
      </c>
      <c r="S12" s="245" t="s">
        <v>81</v>
      </c>
      <c r="T12" s="244" t="s">
        <v>82</v>
      </c>
      <c r="U12" s="245"/>
      <c r="V12" s="245" t="s">
        <v>261</v>
      </c>
      <c r="W12" s="245"/>
    </row>
    <row r="13" spans="1:23" x14ac:dyDescent="0.25">
      <c r="A13" s="245" t="s">
        <v>73</v>
      </c>
      <c r="B13" s="245">
        <v>9762</v>
      </c>
      <c r="C13" s="245" t="s">
        <v>269</v>
      </c>
      <c r="D13" s="245" t="s">
        <v>258</v>
      </c>
      <c r="E13" s="247"/>
      <c r="F13" s="245" t="s">
        <v>259</v>
      </c>
      <c r="G13" s="245" t="s">
        <v>85</v>
      </c>
      <c r="H13" s="245" t="s">
        <v>78</v>
      </c>
      <c r="I13" s="245" t="s">
        <v>260</v>
      </c>
      <c r="J13" s="243">
        <v>42810</v>
      </c>
      <c r="K13" s="243">
        <v>42810</v>
      </c>
      <c r="L13" s="244">
        <v>0</v>
      </c>
      <c r="M13" s="243">
        <v>42810</v>
      </c>
      <c r="N13" s="244">
        <v>0</v>
      </c>
      <c r="O13" s="243">
        <v>42839</v>
      </c>
      <c r="P13" s="244">
        <v>29</v>
      </c>
      <c r="Q13" s="243">
        <v>42842</v>
      </c>
      <c r="R13" s="244">
        <v>32</v>
      </c>
      <c r="S13" s="245" t="s">
        <v>81</v>
      </c>
      <c r="T13" s="244" t="s">
        <v>82</v>
      </c>
      <c r="U13" s="245"/>
      <c r="V13" s="245" t="s">
        <v>261</v>
      </c>
      <c r="W13" s="245"/>
    </row>
    <row r="14" spans="1:23" x14ac:dyDescent="0.25">
      <c r="A14" s="245" t="s">
        <v>73</v>
      </c>
      <c r="B14" s="245">
        <v>9832</v>
      </c>
      <c r="C14" s="245" t="s">
        <v>274</v>
      </c>
      <c r="D14" s="245" t="s">
        <v>258</v>
      </c>
      <c r="E14" s="247"/>
      <c r="F14" s="245" t="s">
        <v>259</v>
      </c>
      <c r="G14" s="245" t="s">
        <v>85</v>
      </c>
      <c r="H14" s="245" t="s">
        <v>78</v>
      </c>
      <c r="I14" s="245" t="s">
        <v>260</v>
      </c>
      <c r="J14" s="243">
        <v>42818</v>
      </c>
      <c r="K14" s="243">
        <v>42828</v>
      </c>
      <c r="L14" s="244">
        <v>10</v>
      </c>
      <c r="M14" s="243">
        <v>42828</v>
      </c>
      <c r="N14" s="244">
        <v>10</v>
      </c>
      <c r="O14" s="243">
        <v>42864</v>
      </c>
      <c r="P14" s="244">
        <v>46</v>
      </c>
      <c r="Q14" s="244" t="s">
        <v>82</v>
      </c>
      <c r="R14" s="244" t="s">
        <v>82</v>
      </c>
      <c r="S14" s="245"/>
      <c r="T14" s="244">
        <v>37</v>
      </c>
      <c r="U14" s="245" t="s">
        <v>81</v>
      </c>
      <c r="V14" s="245" t="s">
        <v>261</v>
      </c>
      <c r="W14" s="245"/>
    </row>
    <row r="15" spans="1:23" x14ac:dyDescent="0.25">
      <c r="A15" s="245" t="s">
        <v>73</v>
      </c>
      <c r="B15" s="245">
        <v>9860</v>
      </c>
      <c r="C15" s="245" t="s">
        <v>275</v>
      </c>
      <c r="D15" s="245" t="s">
        <v>258</v>
      </c>
      <c r="E15" s="247"/>
      <c r="F15" s="245" t="s">
        <v>259</v>
      </c>
      <c r="G15" s="245" t="s">
        <v>85</v>
      </c>
      <c r="H15" s="245" t="s">
        <v>78</v>
      </c>
      <c r="I15" s="245" t="s">
        <v>260</v>
      </c>
      <c r="J15" s="243">
        <v>42823</v>
      </c>
      <c r="K15" s="243">
        <v>42824</v>
      </c>
      <c r="L15" s="244">
        <v>1</v>
      </c>
      <c r="M15" s="243">
        <v>42824</v>
      </c>
      <c r="N15" s="244">
        <v>1</v>
      </c>
      <c r="O15" s="243">
        <v>42852</v>
      </c>
      <c r="P15" s="244">
        <v>29</v>
      </c>
      <c r="Q15" s="243">
        <v>42853</v>
      </c>
      <c r="R15" s="244">
        <v>30</v>
      </c>
      <c r="S15" s="245" t="s">
        <v>81</v>
      </c>
      <c r="T15" s="244" t="s">
        <v>82</v>
      </c>
      <c r="U15" s="245"/>
      <c r="V15" s="245" t="s">
        <v>261</v>
      </c>
      <c r="W15" s="245"/>
    </row>
    <row r="16" spans="1:23" x14ac:dyDescent="0.25">
      <c r="A16" s="245" t="s">
        <v>73</v>
      </c>
      <c r="B16" s="245">
        <v>9870</v>
      </c>
      <c r="C16" s="245" t="s">
        <v>276</v>
      </c>
      <c r="D16" s="245" t="s">
        <v>258</v>
      </c>
      <c r="E16" s="247"/>
      <c r="F16" s="245" t="s">
        <v>259</v>
      </c>
      <c r="G16" s="245" t="s">
        <v>98</v>
      </c>
      <c r="H16" s="245" t="s">
        <v>78</v>
      </c>
      <c r="I16" s="245" t="s">
        <v>260</v>
      </c>
      <c r="J16" s="243">
        <v>42824</v>
      </c>
      <c r="K16" s="243">
        <v>42824</v>
      </c>
      <c r="L16" s="244">
        <v>0</v>
      </c>
      <c r="M16" s="243">
        <v>42824</v>
      </c>
      <c r="N16" s="244">
        <v>0</v>
      </c>
      <c r="O16" s="243">
        <v>42845</v>
      </c>
      <c r="P16" s="244">
        <v>21</v>
      </c>
      <c r="Q16" s="243">
        <v>42846</v>
      </c>
      <c r="R16" s="244">
        <v>22</v>
      </c>
      <c r="S16" s="245" t="s">
        <v>81</v>
      </c>
      <c r="T16" s="244" t="s">
        <v>82</v>
      </c>
      <c r="U16" s="245"/>
      <c r="V16" s="245" t="s">
        <v>261</v>
      </c>
      <c r="W16" s="245"/>
    </row>
    <row r="17" spans="1:23" x14ac:dyDescent="0.25">
      <c r="A17" s="245" t="s">
        <v>73</v>
      </c>
      <c r="B17" s="245">
        <v>9867</v>
      </c>
      <c r="C17" s="245" t="s">
        <v>277</v>
      </c>
      <c r="D17" s="245" t="s">
        <v>258</v>
      </c>
      <c r="E17" s="247"/>
      <c r="F17" s="245" t="s">
        <v>263</v>
      </c>
      <c r="G17" s="245" t="s">
        <v>98</v>
      </c>
      <c r="H17" s="245" t="s">
        <v>86</v>
      </c>
      <c r="I17" s="245" t="s">
        <v>260</v>
      </c>
      <c r="J17" s="243">
        <v>42824</v>
      </c>
      <c r="K17" s="243">
        <v>42824</v>
      </c>
      <c r="L17" s="244">
        <v>0</v>
      </c>
      <c r="M17" s="243">
        <v>42824</v>
      </c>
      <c r="N17" s="244">
        <v>0</v>
      </c>
      <c r="O17" s="243">
        <v>42852</v>
      </c>
      <c r="P17" s="244">
        <v>28</v>
      </c>
      <c r="Q17" s="243">
        <v>42853</v>
      </c>
      <c r="R17" s="244">
        <v>29</v>
      </c>
      <c r="S17" s="245" t="s">
        <v>81</v>
      </c>
      <c r="T17" s="244" t="s">
        <v>82</v>
      </c>
      <c r="U17" s="245"/>
      <c r="V17" s="245" t="s">
        <v>261</v>
      </c>
      <c r="W17" s="245"/>
    </row>
    <row r="18" spans="1:23" x14ac:dyDescent="0.25">
      <c r="A18" s="245" t="s">
        <v>73</v>
      </c>
      <c r="B18" s="245">
        <v>9868</v>
      </c>
      <c r="C18" s="245" t="s">
        <v>278</v>
      </c>
      <c r="D18" s="245" t="s">
        <v>258</v>
      </c>
      <c r="E18" s="247"/>
      <c r="F18" s="245" t="s">
        <v>263</v>
      </c>
      <c r="G18" s="245" t="s">
        <v>85</v>
      </c>
      <c r="H18" s="245" t="s">
        <v>86</v>
      </c>
      <c r="I18" s="245" t="s">
        <v>260</v>
      </c>
      <c r="J18" s="243">
        <v>42824</v>
      </c>
      <c r="K18" s="243">
        <v>42824</v>
      </c>
      <c r="L18" s="244">
        <v>0</v>
      </c>
      <c r="M18" s="243">
        <v>42824</v>
      </c>
      <c r="N18" s="244">
        <v>0</v>
      </c>
      <c r="O18" s="243">
        <v>42844</v>
      </c>
      <c r="P18" s="244">
        <v>20</v>
      </c>
      <c r="Q18" s="243">
        <v>42845</v>
      </c>
      <c r="R18" s="244">
        <v>21</v>
      </c>
      <c r="S18" s="245" t="s">
        <v>81</v>
      </c>
      <c r="T18" s="244" t="s">
        <v>82</v>
      </c>
      <c r="U18" s="245"/>
      <c r="V18" s="245" t="s">
        <v>261</v>
      </c>
      <c r="W18" s="245"/>
    </row>
    <row r="19" spans="1:23" x14ac:dyDescent="0.25">
      <c r="A19" s="245" t="s">
        <v>73</v>
      </c>
      <c r="B19" s="245">
        <v>10102</v>
      </c>
      <c r="C19" s="245" t="s">
        <v>281</v>
      </c>
      <c r="D19" s="245" t="s">
        <v>258</v>
      </c>
      <c r="E19" s="247"/>
      <c r="F19" s="245" t="s">
        <v>263</v>
      </c>
      <c r="G19" s="245" t="s">
        <v>98</v>
      </c>
      <c r="H19" s="245" t="s">
        <v>86</v>
      </c>
      <c r="I19" s="245" t="s">
        <v>260</v>
      </c>
      <c r="J19" s="243">
        <v>42828</v>
      </c>
      <c r="K19" s="243">
        <v>42828</v>
      </c>
      <c r="L19" s="244">
        <v>0</v>
      </c>
      <c r="M19" s="243">
        <v>42828</v>
      </c>
      <c r="N19" s="244">
        <v>0</v>
      </c>
      <c r="O19" s="243">
        <v>42852</v>
      </c>
      <c r="P19" s="244">
        <v>24</v>
      </c>
      <c r="Q19" s="243">
        <v>42853</v>
      </c>
      <c r="R19" s="244">
        <v>25</v>
      </c>
      <c r="S19" s="245" t="s">
        <v>81</v>
      </c>
      <c r="T19" s="244" t="s">
        <v>82</v>
      </c>
      <c r="U19" s="245"/>
      <c r="V19" s="245" t="s">
        <v>261</v>
      </c>
      <c r="W19" s="245"/>
    </row>
    <row r="20" spans="1:23" x14ac:dyDescent="0.25">
      <c r="A20" s="245" t="s">
        <v>73</v>
      </c>
      <c r="B20" s="245">
        <v>10112</v>
      </c>
      <c r="C20" s="245" t="s">
        <v>284</v>
      </c>
      <c r="D20" s="245" t="s">
        <v>258</v>
      </c>
      <c r="E20" s="247"/>
      <c r="F20" s="245" t="s">
        <v>259</v>
      </c>
      <c r="G20" s="245" t="s">
        <v>77</v>
      </c>
      <c r="H20" s="245" t="s">
        <v>78</v>
      </c>
      <c r="I20" s="245" t="s">
        <v>260</v>
      </c>
      <c r="J20" s="243">
        <v>42829</v>
      </c>
      <c r="K20" s="243">
        <v>42829</v>
      </c>
      <c r="L20" s="244">
        <v>0</v>
      </c>
      <c r="M20" s="243">
        <v>42829</v>
      </c>
      <c r="N20" s="244">
        <v>0</v>
      </c>
      <c r="O20" s="243">
        <v>42870</v>
      </c>
      <c r="P20" s="244">
        <v>41</v>
      </c>
      <c r="Q20" s="244" t="s">
        <v>82</v>
      </c>
      <c r="R20" s="244" t="s">
        <v>82</v>
      </c>
      <c r="S20" s="245"/>
      <c r="T20" s="244">
        <v>26</v>
      </c>
      <c r="U20" s="245" t="s">
        <v>81</v>
      </c>
      <c r="V20" s="245" t="s">
        <v>261</v>
      </c>
      <c r="W20" s="245"/>
    </row>
    <row r="21" spans="1:23" x14ac:dyDescent="0.25">
      <c r="A21" s="245" t="s">
        <v>73</v>
      </c>
      <c r="B21" s="245">
        <v>10111</v>
      </c>
      <c r="C21" s="245" t="s">
        <v>285</v>
      </c>
      <c r="D21" s="245" t="s">
        <v>258</v>
      </c>
      <c r="E21" s="247"/>
      <c r="F21" s="245" t="s">
        <v>263</v>
      </c>
      <c r="G21" s="245" t="s">
        <v>102</v>
      </c>
      <c r="H21" s="245" t="s">
        <v>86</v>
      </c>
      <c r="I21" s="245" t="s">
        <v>271</v>
      </c>
      <c r="J21" s="243">
        <v>42829</v>
      </c>
      <c r="K21" s="243">
        <v>42829</v>
      </c>
      <c r="L21" s="244">
        <v>0</v>
      </c>
      <c r="M21" s="243">
        <v>42829</v>
      </c>
      <c r="N21" s="244">
        <v>0</v>
      </c>
      <c r="O21" s="244"/>
      <c r="P21" s="244"/>
      <c r="Q21" s="243">
        <v>42842</v>
      </c>
      <c r="R21" s="244">
        <v>13</v>
      </c>
      <c r="S21" s="245" t="s">
        <v>81</v>
      </c>
      <c r="T21" s="244" t="s">
        <v>82</v>
      </c>
      <c r="U21" s="245"/>
      <c r="V21" s="245">
        <v>0</v>
      </c>
      <c r="W21" s="245"/>
    </row>
    <row r="22" spans="1:23" x14ac:dyDescent="0.25">
      <c r="A22" s="245" t="s">
        <v>73</v>
      </c>
      <c r="B22" s="245">
        <v>10132</v>
      </c>
      <c r="C22" s="245" t="s">
        <v>286</v>
      </c>
      <c r="D22" s="245" t="s">
        <v>258</v>
      </c>
      <c r="E22" s="247"/>
      <c r="F22" s="245" t="s">
        <v>263</v>
      </c>
      <c r="G22" s="245" t="s">
        <v>128</v>
      </c>
      <c r="H22" s="245" t="s">
        <v>86</v>
      </c>
      <c r="I22" s="245" t="s">
        <v>260</v>
      </c>
      <c r="J22" s="243">
        <v>42831</v>
      </c>
      <c r="K22" s="243">
        <v>42831</v>
      </c>
      <c r="L22" s="244">
        <v>0</v>
      </c>
      <c r="M22" s="243">
        <v>42831</v>
      </c>
      <c r="N22" s="244">
        <v>0</v>
      </c>
      <c r="O22" s="243">
        <v>42867</v>
      </c>
      <c r="P22" s="244">
        <v>36</v>
      </c>
      <c r="Q22" s="244" t="s">
        <v>82</v>
      </c>
      <c r="R22" s="244" t="s">
        <v>82</v>
      </c>
      <c r="S22" s="245"/>
      <c r="T22" s="244">
        <v>24</v>
      </c>
      <c r="U22" s="245" t="s">
        <v>81</v>
      </c>
      <c r="V22" s="245" t="s">
        <v>261</v>
      </c>
      <c r="W22" s="245"/>
    </row>
    <row r="23" spans="1:23" x14ac:dyDescent="0.25">
      <c r="A23" s="245" t="s">
        <v>73</v>
      </c>
      <c r="B23" s="245">
        <v>10134</v>
      </c>
      <c r="C23" s="245" t="s">
        <v>289</v>
      </c>
      <c r="D23" s="245" t="s">
        <v>258</v>
      </c>
      <c r="E23" s="247"/>
      <c r="F23" s="245" t="s">
        <v>259</v>
      </c>
      <c r="G23" s="245" t="s">
        <v>290</v>
      </c>
      <c r="H23" s="245" t="s">
        <v>78</v>
      </c>
      <c r="I23" s="245" t="s">
        <v>125</v>
      </c>
      <c r="J23" s="243">
        <v>42831</v>
      </c>
      <c r="K23" s="243">
        <v>42831</v>
      </c>
      <c r="L23" s="244">
        <v>0</v>
      </c>
      <c r="M23" s="243">
        <v>42831</v>
      </c>
      <c r="N23" s="244">
        <v>0</v>
      </c>
      <c r="O23" s="244"/>
      <c r="P23" s="244"/>
      <c r="Q23" s="244" t="s">
        <v>82</v>
      </c>
      <c r="R23" s="244" t="s">
        <v>82</v>
      </c>
      <c r="S23" s="245"/>
      <c r="T23" s="244">
        <v>24</v>
      </c>
      <c r="U23" s="245" t="s">
        <v>81</v>
      </c>
      <c r="V23" s="245">
        <v>0</v>
      </c>
      <c r="W23" s="245"/>
    </row>
    <row r="24" spans="1:23" x14ac:dyDescent="0.25">
      <c r="A24" s="245" t="s">
        <v>73</v>
      </c>
      <c r="B24" s="245">
        <v>10145</v>
      </c>
      <c r="C24" s="245" t="s">
        <v>291</v>
      </c>
      <c r="D24" s="245" t="s">
        <v>258</v>
      </c>
      <c r="E24" s="247"/>
      <c r="F24" s="245" t="s">
        <v>263</v>
      </c>
      <c r="G24" s="245" t="s">
        <v>77</v>
      </c>
      <c r="H24" s="245" t="s">
        <v>86</v>
      </c>
      <c r="I24" s="245" t="s">
        <v>271</v>
      </c>
      <c r="J24" s="243">
        <v>42832</v>
      </c>
      <c r="K24" s="243">
        <v>42832</v>
      </c>
      <c r="L24" s="244">
        <v>0</v>
      </c>
      <c r="M24" s="243">
        <v>42832</v>
      </c>
      <c r="N24" s="244">
        <v>0</v>
      </c>
      <c r="O24" s="244"/>
      <c r="P24" s="244"/>
      <c r="Q24" s="243">
        <v>42853</v>
      </c>
      <c r="R24" s="244">
        <v>21</v>
      </c>
      <c r="S24" s="245" t="s">
        <v>81</v>
      </c>
      <c r="T24" s="244" t="s">
        <v>82</v>
      </c>
      <c r="U24" s="245"/>
      <c r="V24" s="245">
        <v>0</v>
      </c>
      <c r="W24" s="245"/>
    </row>
    <row r="25" spans="1:23" x14ac:dyDescent="0.25">
      <c r="A25" s="245" t="s">
        <v>73</v>
      </c>
      <c r="B25" s="245">
        <v>10168</v>
      </c>
      <c r="C25" s="245" t="s">
        <v>292</v>
      </c>
      <c r="D25" s="245" t="s">
        <v>258</v>
      </c>
      <c r="E25" s="247"/>
      <c r="F25" s="245" t="s">
        <v>259</v>
      </c>
      <c r="G25" s="245" t="s">
        <v>85</v>
      </c>
      <c r="H25" s="245" t="s">
        <v>78</v>
      </c>
      <c r="I25" s="245" t="s">
        <v>260</v>
      </c>
      <c r="J25" s="243">
        <v>42835</v>
      </c>
      <c r="K25" s="243">
        <v>42835</v>
      </c>
      <c r="L25" s="244">
        <v>0</v>
      </c>
      <c r="M25" s="243">
        <v>42835</v>
      </c>
      <c r="N25" s="244">
        <v>0</v>
      </c>
      <c r="O25" s="243">
        <v>42873</v>
      </c>
      <c r="P25" s="244">
        <v>38</v>
      </c>
      <c r="Q25" s="244" t="s">
        <v>82</v>
      </c>
      <c r="R25" s="244" t="s">
        <v>82</v>
      </c>
      <c r="S25" s="245"/>
      <c r="T25" s="244">
        <v>20</v>
      </c>
      <c r="U25" s="245" t="s">
        <v>81</v>
      </c>
      <c r="V25" s="245" t="s">
        <v>261</v>
      </c>
      <c r="W25" s="245"/>
    </row>
    <row r="26" spans="1:23" x14ac:dyDescent="0.25">
      <c r="A26" s="245" t="s">
        <v>73</v>
      </c>
      <c r="B26" s="245">
        <v>10176</v>
      </c>
      <c r="C26" s="245" t="s">
        <v>293</v>
      </c>
      <c r="D26" s="245" t="s">
        <v>258</v>
      </c>
      <c r="E26" s="247"/>
      <c r="F26" s="245" t="s">
        <v>263</v>
      </c>
      <c r="G26" s="245" t="s">
        <v>85</v>
      </c>
      <c r="H26" s="245" t="s">
        <v>86</v>
      </c>
      <c r="I26" s="245" t="s">
        <v>271</v>
      </c>
      <c r="J26" s="243">
        <v>42836</v>
      </c>
      <c r="K26" s="243">
        <v>42836</v>
      </c>
      <c r="L26" s="244">
        <v>0</v>
      </c>
      <c r="M26" s="243">
        <v>42836</v>
      </c>
      <c r="N26" s="244">
        <v>0</v>
      </c>
      <c r="O26" s="244"/>
      <c r="P26" s="244"/>
      <c r="Q26" s="244" t="s">
        <v>82</v>
      </c>
      <c r="R26" s="244" t="s">
        <v>82</v>
      </c>
      <c r="S26" s="245"/>
      <c r="T26" s="244">
        <v>19</v>
      </c>
      <c r="U26" s="245" t="s">
        <v>81</v>
      </c>
      <c r="V26" s="245">
        <v>0</v>
      </c>
      <c r="W26" s="245"/>
    </row>
    <row r="27" spans="1:23" x14ac:dyDescent="0.25">
      <c r="A27" s="245" t="s">
        <v>73</v>
      </c>
      <c r="B27" s="245">
        <v>10177</v>
      </c>
      <c r="C27" s="245" t="s">
        <v>294</v>
      </c>
      <c r="D27" s="245" t="s">
        <v>258</v>
      </c>
      <c r="E27" s="247"/>
      <c r="F27" s="245" t="s">
        <v>263</v>
      </c>
      <c r="G27" s="245" t="s">
        <v>98</v>
      </c>
      <c r="H27" s="245" t="s">
        <v>86</v>
      </c>
      <c r="I27" s="245" t="s">
        <v>125</v>
      </c>
      <c r="J27" s="243">
        <v>42836</v>
      </c>
      <c r="K27" s="243">
        <v>42836</v>
      </c>
      <c r="L27" s="244">
        <v>0</v>
      </c>
      <c r="M27" s="243">
        <v>42836</v>
      </c>
      <c r="N27" s="244">
        <v>0</v>
      </c>
      <c r="O27" s="244"/>
      <c r="P27" s="244"/>
      <c r="Q27" s="244" t="s">
        <v>82</v>
      </c>
      <c r="R27" s="244" t="s">
        <v>82</v>
      </c>
      <c r="S27" s="245"/>
      <c r="T27" s="244">
        <v>19</v>
      </c>
      <c r="U27" s="245" t="s">
        <v>81</v>
      </c>
      <c r="V27" s="245">
        <v>0</v>
      </c>
      <c r="W27" s="245"/>
    </row>
    <row r="28" spans="1:23" x14ac:dyDescent="0.25">
      <c r="A28" s="245" t="s">
        <v>73</v>
      </c>
      <c r="B28" s="245">
        <v>10178</v>
      </c>
      <c r="C28" s="245" t="s">
        <v>295</v>
      </c>
      <c r="D28" s="245" t="s">
        <v>258</v>
      </c>
      <c r="E28" s="247"/>
      <c r="F28" s="245" t="s">
        <v>263</v>
      </c>
      <c r="G28" s="245" t="s">
        <v>85</v>
      </c>
      <c r="H28" s="245" t="s">
        <v>86</v>
      </c>
      <c r="I28" s="245" t="s">
        <v>260</v>
      </c>
      <c r="J28" s="243">
        <v>42836</v>
      </c>
      <c r="K28" s="243">
        <v>42836</v>
      </c>
      <c r="L28" s="244">
        <v>0</v>
      </c>
      <c r="M28" s="243">
        <v>42836</v>
      </c>
      <c r="N28" s="244">
        <v>0</v>
      </c>
      <c r="O28" s="244"/>
      <c r="P28" s="244"/>
      <c r="Q28" s="244" t="s">
        <v>82</v>
      </c>
      <c r="R28" s="244" t="s">
        <v>82</v>
      </c>
      <c r="S28" s="245"/>
      <c r="T28" s="244">
        <v>19</v>
      </c>
      <c r="U28" s="245" t="s">
        <v>81</v>
      </c>
      <c r="V28" s="245" t="s">
        <v>296</v>
      </c>
      <c r="W28" s="245"/>
    </row>
    <row r="29" spans="1:23" x14ac:dyDescent="0.25">
      <c r="A29" s="245" t="s">
        <v>73</v>
      </c>
      <c r="B29" s="245">
        <v>10192</v>
      </c>
      <c r="C29" s="245" t="s">
        <v>297</v>
      </c>
      <c r="D29" s="245" t="s">
        <v>258</v>
      </c>
      <c r="E29" s="247"/>
      <c r="F29" s="245" t="s">
        <v>259</v>
      </c>
      <c r="G29" s="245" t="s">
        <v>98</v>
      </c>
      <c r="H29" s="245" t="s">
        <v>78</v>
      </c>
      <c r="I29" s="245" t="s">
        <v>260</v>
      </c>
      <c r="J29" s="243">
        <v>42837</v>
      </c>
      <c r="K29" s="243">
        <v>42837</v>
      </c>
      <c r="L29" s="244">
        <v>0</v>
      </c>
      <c r="M29" s="243">
        <v>42837</v>
      </c>
      <c r="N29" s="244">
        <v>0</v>
      </c>
      <c r="O29" s="243">
        <v>42845</v>
      </c>
      <c r="P29" s="244">
        <v>8</v>
      </c>
      <c r="Q29" s="243">
        <v>42846</v>
      </c>
      <c r="R29" s="244">
        <v>9</v>
      </c>
      <c r="S29" s="245" t="s">
        <v>81</v>
      </c>
      <c r="T29" s="244" t="s">
        <v>82</v>
      </c>
      <c r="U29" s="245"/>
      <c r="V29" s="245" t="s">
        <v>261</v>
      </c>
      <c r="W29" s="245"/>
    </row>
    <row r="30" spans="1:23" x14ac:dyDescent="0.25">
      <c r="A30" s="245" t="s">
        <v>73</v>
      </c>
      <c r="B30" s="245">
        <v>10203</v>
      </c>
      <c r="C30" s="245" t="s">
        <v>298</v>
      </c>
      <c r="D30" s="245" t="s">
        <v>258</v>
      </c>
      <c r="E30" s="247"/>
      <c r="F30" s="245" t="s">
        <v>259</v>
      </c>
      <c r="G30" s="245" t="s">
        <v>188</v>
      </c>
      <c r="H30" s="245" t="s">
        <v>78</v>
      </c>
      <c r="I30" s="245" t="s">
        <v>260</v>
      </c>
      <c r="J30" s="243">
        <v>42838</v>
      </c>
      <c r="K30" s="243">
        <v>42838</v>
      </c>
      <c r="L30" s="244">
        <v>0</v>
      </c>
      <c r="M30" s="243">
        <v>42838</v>
      </c>
      <c r="N30" s="244">
        <v>0</v>
      </c>
      <c r="O30" s="243">
        <v>42872</v>
      </c>
      <c r="P30" s="244">
        <v>34</v>
      </c>
      <c r="Q30" s="244" t="s">
        <v>82</v>
      </c>
      <c r="R30" s="244" t="s">
        <v>82</v>
      </c>
      <c r="S30" s="245"/>
      <c r="T30" s="244">
        <v>17</v>
      </c>
      <c r="U30" s="245" t="s">
        <v>81</v>
      </c>
      <c r="V30" s="245" t="s">
        <v>261</v>
      </c>
      <c r="W30" s="245"/>
    </row>
    <row r="31" spans="1:23" x14ac:dyDescent="0.25">
      <c r="A31" s="245" t="s">
        <v>73</v>
      </c>
      <c r="B31" s="245">
        <v>10222</v>
      </c>
      <c r="C31" s="245" t="s">
        <v>299</v>
      </c>
      <c r="D31" s="245" t="s">
        <v>258</v>
      </c>
      <c r="E31" s="247"/>
      <c r="F31" s="245" t="s">
        <v>263</v>
      </c>
      <c r="G31" s="245" t="s">
        <v>98</v>
      </c>
      <c r="H31" s="245" t="s">
        <v>86</v>
      </c>
      <c r="I31" s="245" t="s">
        <v>271</v>
      </c>
      <c r="J31" s="243">
        <v>42842</v>
      </c>
      <c r="K31" s="243">
        <v>42842</v>
      </c>
      <c r="L31" s="244">
        <v>0</v>
      </c>
      <c r="M31" s="243">
        <v>42842</v>
      </c>
      <c r="N31" s="244">
        <v>0</v>
      </c>
      <c r="O31" s="244"/>
      <c r="P31" s="244"/>
      <c r="Q31" s="244" t="s">
        <v>82</v>
      </c>
      <c r="R31" s="244" t="s">
        <v>82</v>
      </c>
      <c r="S31" s="245"/>
      <c r="T31" s="244">
        <v>13</v>
      </c>
      <c r="U31" s="245" t="s">
        <v>81</v>
      </c>
      <c r="V31" s="245">
        <v>0</v>
      </c>
      <c r="W31" s="245"/>
    </row>
    <row r="32" spans="1:23" x14ac:dyDescent="0.25">
      <c r="A32" s="245" t="s">
        <v>73</v>
      </c>
      <c r="B32" s="245">
        <v>10242</v>
      </c>
      <c r="C32" s="245" t="s">
        <v>300</v>
      </c>
      <c r="D32" s="245" t="s">
        <v>258</v>
      </c>
      <c r="E32" s="247"/>
      <c r="F32" s="245" t="s">
        <v>263</v>
      </c>
      <c r="G32" s="245" t="s">
        <v>85</v>
      </c>
      <c r="H32" s="245" t="s">
        <v>86</v>
      </c>
      <c r="I32" s="245" t="s">
        <v>125</v>
      </c>
      <c r="J32" s="243">
        <v>42844</v>
      </c>
      <c r="K32" s="243">
        <v>42844</v>
      </c>
      <c r="L32" s="244">
        <v>0</v>
      </c>
      <c r="M32" s="243">
        <v>42844</v>
      </c>
      <c r="N32" s="244">
        <v>0</v>
      </c>
      <c r="O32" s="244"/>
      <c r="P32" s="244"/>
      <c r="Q32" s="244" t="s">
        <v>82</v>
      </c>
      <c r="R32" s="244" t="s">
        <v>82</v>
      </c>
      <c r="S32" s="245"/>
      <c r="T32" s="244">
        <v>11</v>
      </c>
      <c r="U32" s="245" t="s">
        <v>81</v>
      </c>
      <c r="V32" s="245">
        <v>0</v>
      </c>
      <c r="W32" s="245"/>
    </row>
    <row r="33" spans="1:23" x14ac:dyDescent="0.25">
      <c r="A33" s="245" t="s">
        <v>73</v>
      </c>
      <c r="B33" s="245">
        <v>10253</v>
      </c>
      <c r="C33" s="245" t="s">
        <v>303</v>
      </c>
      <c r="D33" s="245" t="s">
        <v>258</v>
      </c>
      <c r="E33" s="247"/>
      <c r="F33" s="245" t="s">
        <v>259</v>
      </c>
      <c r="G33" s="245" t="s">
        <v>98</v>
      </c>
      <c r="H33" s="245" t="s">
        <v>78</v>
      </c>
      <c r="I33" s="245" t="s">
        <v>125</v>
      </c>
      <c r="J33" s="243">
        <v>42845</v>
      </c>
      <c r="K33" s="243">
        <v>42845</v>
      </c>
      <c r="L33" s="244">
        <v>0</v>
      </c>
      <c r="M33" s="243">
        <v>42845</v>
      </c>
      <c r="N33" s="244">
        <v>0</v>
      </c>
      <c r="O33" s="244"/>
      <c r="P33" s="244"/>
      <c r="Q33" s="244" t="s">
        <v>82</v>
      </c>
      <c r="R33" s="244" t="s">
        <v>82</v>
      </c>
      <c r="S33" s="245"/>
      <c r="T33" s="244">
        <v>10</v>
      </c>
      <c r="U33" s="245" t="s">
        <v>81</v>
      </c>
      <c r="V33" s="245">
        <v>0</v>
      </c>
      <c r="W33" s="245"/>
    </row>
    <row r="34" spans="1:23" x14ac:dyDescent="0.25">
      <c r="A34" s="245" t="s">
        <v>73</v>
      </c>
      <c r="B34" s="245" t="s">
        <v>82</v>
      </c>
      <c r="C34" s="245" t="s">
        <v>304</v>
      </c>
      <c r="D34" s="245" t="s">
        <v>258</v>
      </c>
      <c r="E34" s="247"/>
      <c r="F34" s="245" t="s">
        <v>263</v>
      </c>
      <c r="G34" s="245" t="s">
        <v>91</v>
      </c>
      <c r="H34" s="245" t="s">
        <v>86</v>
      </c>
      <c r="I34" s="245" t="s">
        <v>125</v>
      </c>
      <c r="J34" s="243">
        <v>42845</v>
      </c>
      <c r="K34" s="243">
        <v>42845</v>
      </c>
      <c r="L34" s="244">
        <v>0</v>
      </c>
      <c r="M34" s="243">
        <v>42845</v>
      </c>
      <c r="N34" s="244">
        <v>0</v>
      </c>
      <c r="O34" s="244"/>
      <c r="P34" s="244"/>
      <c r="Q34" s="244" t="s">
        <v>82</v>
      </c>
      <c r="R34" s="244" t="s">
        <v>82</v>
      </c>
      <c r="S34" s="245"/>
      <c r="T34" s="244">
        <v>10</v>
      </c>
      <c r="U34" s="245" t="s">
        <v>81</v>
      </c>
      <c r="V34" s="245">
        <v>0</v>
      </c>
      <c r="W34" s="245"/>
    </row>
    <row r="35" spans="1:23" x14ac:dyDescent="0.25">
      <c r="A35" s="245" t="s">
        <v>73</v>
      </c>
      <c r="B35" s="245">
        <v>10262</v>
      </c>
      <c r="C35" s="245" t="s">
        <v>305</v>
      </c>
      <c r="D35" s="245" t="s">
        <v>258</v>
      </c>
      <c r="E35" s="247"/>
      <c r="F35" s="245" t="s">
        <v>259</v>
      </c>
      <c r="G35" s="245" t="s">
        <v>85</v>
      </c>
      <c r="H35" s="245" t="s">
        <v>78</v>
      </c>
      <c r="I35" s="245" t="s">
        <v>125</v>
      </c>
      <c r="J35" s="243">
        <v>42846</v>
      </c>
      <c r="K35" s="243">
        <v>42846</v>
      </c>
      <c r="L35" s="244">
        <v>0</v>
      </c>
      <c r="M35" s="243">
        <v>42846</v>
      </c>
      <c r="N35" s="244">
        <v>0</v>
      </c>
      <c r="O35" s="244"/>
      <c r="P35" s="244"/>
      <c r="Q35" s="244" t="s">
        <v>82</v>
      </c>
      <c r="R35" s="244" t="s">
        <v>82</v>
      </c>
      <c r="S35" s="245"/>
      <c r="T35" s="244">
        <v>9</v>
      </c>
      <c r="U35" s="245" t="s">
        <v>81</v>
      </c>
      <c r="V35" s="245">
        <v>0</v>
      </c>
      <c r="W35" s="245"/>
    </row>
    <row r="36" spans="1:23" x14ac:dyDescent="0.25">
      <c r="A36" s="245" t="s">
        <v>73</v>
      </c>
      <c r="B36" s="245">
        <v>10263</v>
      </c>
      <c r="C36" s="245" t="s">
        <v>306</v>
      </c>
      <c r="D36" s="245" t="s">
        <v>258</v>
      </c>
      <c r="E36" s="247"/>
      <c r="F36" s="245" t="s">
        <v>263</v>
      </c>
      <c r="G36" s="245" t="s">
        <v>128</v>
      </c>
      <c r="H36" s="245" t="s">
        <v>86</v>
      </c>
      <c r="I36" s="245" t="s">
        <v>125</v>
      </c>
      <c r="J36" s="243">
        <v>42846</v>
      </c>
      <c r="K36" s="243">
        <v>42846</v>
      </c>
      <c r="L36" s="244">
        <v>0</v>
      </c>
      <c r="M36" s="243">
        <v>42846</v>
      </c>
      <c r="N36" s="244">
        <v>0</v>
      </c>
      <c r="O36" s="244"/>
      <c r="P36" s="244"/>
      <c r="Q36" s="244" t="s">
        <v>82</v>
      </c>
      <c r="R36" s="244" t="s">
        <v>82</v>
      </c>
      <c r="S36" s="245"/>
      <c r="T36" s="244">
        <v>9</v>
      </c>
      <c r="U36" s="245" t="s">
        <v>81</v>
      </c>
      <c r="V36" s="245">
        <v>0</v>
      </c>
      <c r="W36" s="245"/>
    </row>
    <row r="37" spans="1:23" x14ac:dyDescent="0.25">
      <c r="A37" s="245" t="s">
        <v>73</v>
      </c>
      <c r="B37" s="245">
        <v>10295</v>
      </c>
      <c r="C37" s="245" t="s">
        <v>309</v>
      </c>
      <c r="D37" s="245" t="s">
        <v>258</v>
      </c>
      <c r="E37" s="247"/>
      <c r="F37" s="245" t="s">
        <v>259</v>
      </c>
      <c r="G37" s="245" t="s">
        <v>98</v>
      </c>
      <c r="H37" s="245" t="s">
        <v>78</v>
      </c>
      <c r="I37" s="245" t="s">
        <v>260</v>
      </c>
      <c r="J37" s="243">
        <v>42851</v>
      </c>
      <c r="K37" s="243">
        <v>42851</v>
      </c>
      <c r="L37" s="244">
        <v>0</v>
      </c>
      <c r="M37" s="243">
        <v>42851</v>
      </c>
      <c r="N37" s="244">
        <v>0</v>
      </c>
      <c r="O37" s="243">
        <v>42860</v>
      </c>
      <c r="P37" s="244">
        <v>9</v>
      </c>
      <c r="Q37" s="244" t="s">
        <v>82</v>
      </c>
      <c r="R37" s="244" t="s">
        <v>82</v>
      </c>
      <c r="S37" s="245"/>
      <c r="T37" s="244">
        <v>4</v>
      </c>
      <c r="U37" s="245" t="s">
        <v>81</v>
      </c>
      <c r="V37" s="245" t="s">
        <v>261</v>
      </c>
      <c r="W37" s="245"/>
    </row>
    <row r="38" spans="1:23" x14ac:dyDescent="0.25">
      <c r="A38" s="245" t="s">
        <v>73</v>
      </c>
      <c r="B38" s="245">
        <v>10296</v>
      </c>
      <c r="C38" s="245" t="s">
        <v>310</v>
      </c>
      <c r="D38" s="245" t="s">
        <v>258</v>
      </c>
      <c r="E38" s="247"/>
      <c r="F38" s="245" t="s">
        <v>263</v>
      </c>
      <c r="G38" s="245" t="s">
        <v>98</v>
      </c>
      <c r="H38" s="245" t="s">
        <v>86</v>
      </c>
      <c r="I38" s="245" t="s">
        <v>125</v>
      </c>
      <c r="J38" s="243">
        <v>42851</v>
      </c>
      <c r="K38" s="243">
        <v>42851</v>
      </c>
      <c r="L38" s="244">
        <v>0</v>
      </c>
      <c r="M38" s="243">
        <v>42851</v>
      </c>
      <c r="N38" s="244">
        <v>0</v>
      </c>
      <c r="O38" s="244"/>
      <c r="P38" s="244"/>
      <c r="Q38" s="244" t="s">
        <v>82</v>
      </c>
      <c r="R38" s="244" t="s">
        <v>82</v>
      </c>
      <c r="S38" s="245"/>
      <c r="T38" s="244">
        <v>4</v>
      </c>
      <c r="U38" s="245" t="s">
        <v>81</v>
      </c>
      <c r="V38" s="245">
        <v>0</v>
      </c>
      <c r="W38" s="245"/>
    </row>
    <row r="39" spans="1:23" x14ac:dyDescent="0.25">
      <c r="A39" s="245" t="s">
        <v>73</v>
      </c>
      <c r="B39" s="245">
        <v>10309</v>
      </c>
      <c r="C39" s="245" t="s">
        <v>311</v>
      </c>
      <c r="D39" s="245" t="s">
        <v>258</v>
      </c>
      <c r="E39" s="247"/>
      <c r="F39" s="245" t="s">
        <v>259</v>
      </c>
      <c r="G39" s="245" t="s">
        <v>102</v>
      </c>
      <c r="H39" s="245" t="s">
        <v>78</v>
      </c>
      <c r="I39" s="245" t="s">
        <v>125</v>
      </c>
      <c r="J39" s="243">
        <v>42852</v>
      </c>
      <c r="K39" s="243">
        <v>42852</v>
      </c>
      <c r="L39" s="244">
        <v>0</v>
      </c>
      <c r="M39" s="243">
        <v>42852</v>
      </c>
      <c r="N39" s="244">
        <v>0</v>
      </c>
      <c r="O39" s="244"/>
      <c r="P39" s="244"/>
      <c r="Q39" s="244" t="s">
        <v>82</v>
      </c>
      <c r="R39" s="244" t="s">
        <v>82</v>
      </c>
      <c r="S39" s="245"/>
      <c r="T39" s="244">
        <v>3</v>
      </c>
      <c r="U39" s="245" t="s">
        <v>81</v>
      </c>
      <c r="V39" s="245">
        <v>0</v>
      </c>
      <c r="W39" s="245"/>
    </row>
    <row r="40" spans="1:23" x14ac:dyDescent="0.25">
      <c r="A40" s="245" t="s">
        <v>73</v>
      </c>
      <c r="B40" s="245">
        <v>10314</v>
      </c>
      <c r="C40" s="245" t="s">
        <v>312</v>
      </c>
      <c r="D40" s="245" t="s">
        <v>258</v>
      </c>
      <c r="E40" s="247"/>
      <c r="F40" s="245" t="s">
        <v>263</v>
      </c>
      <c r="G40" s="245" t="s">
        <v>98</v>
      </c>
      <c r="H40" s="245" t="s">
        <v>86</v>
      </c>
      <c r="I40" s="245" t="s">
        <v>125</v>
      </c>
      <c r="J40" s="243">
        <v>42853</v>
      </c>
      <c r="K40" s="243">
        <v>42853</v>
      </c>
      <c r="L40" s="244">
        <v>0</v>
      </c>
      <c r="M40" s="243">
        <v>42853</v>
      </c>
      <c r="N40" s="244">
        <v>0</v>
      </c>
      <c r="O40" s="244"/>
      <c r="P40" s="244"/>
      <c r="Q40" s="244" t="s">
        <v>82</v>
      </c>
      <c r="R40" s="244" t="s">
        <v>82</v>
      </c>
      <c r="S40" s="245"/>
      <c r="T40" s="244">
        <v>2</v>
      </c>
      <c r="U40" s="245" t="s">
        <v>81</v>
      </c>
      <c r="V40" s="245">
        <v>0</v>
      </c>
      <c r="W40" s="245"/>
    </row>
    <row r="41" spans="1:23" x14ac:dyDescent="0.25">
      <c r="A41" s="245" t="s">
        <v>73</v>
      </c>
      <c r="B41" s="245" t="s">
        <v>82</v>
      </c>
      <c r="C41" s="245" t="s">
        <v>313</v>
      </c>
      <c r="D41" s="245" t="s">
        <v>258</v>
      </c>
      <c r="E41" s="247"/>
      <c r="F41" s="245" t="s">
        <v>263</v>
      </c>
      <c r="G41" s="245" t="s">
        <v>111</v>
      </c>
      <c r="H41" s="245" t="s">
        <v>86</v>
      </c>
      <c r="I41" s="245" t="s">
        <v>125</v>
      </c>
      <c r="J41" s="243">
        <v>42853</v>
      </c>
      <c r="K41" s="244" t="s">
        <v>82</v>
      </c>
      <c r="L41" s="244" t="s">
        <v>82</v>
      </c>
      <c r="M41" s="244" t="s">
        <v>82</v>
      </c>
      <c r="N41" s="244" t="s">
        <v>82</v>
      </c>
      <c r="O41" s="244"/>
      <c r="P41" s="244"/>
      <c r="Q41" s="244" t="s">
        <v>82</v>
      </c>
      <c r="R41" s="244" t="s">
        <v>82</v>
      </c>
      <c r="S41" s="245"/>
      <c r="T41" s="244">
        <v>2</v>
      </c>
      <c r="U41" s="245" t="s">
        <v>81</v>
      </c>
      <c r="V41" s="245">
        <v>0</v>
      </c>
      <c r="W41" s="245"/>
    </row>
    <row r="42" spans="1:23" x14ac:dyDescent="0.25">
      <c r="A42" s="245" t="s">
        <v>73</v>
      </c>
      <c r="B42" s="245" t="s">
        <v>82</v>
      </c>
      <c r="C42" s="245" t="s">
        <v>314</v>
      </c>
      <c r="D42" s="245" t="s">
        <v>258</v>
      </c>
      <c r="E42" s="247"/>
      <c r="F42" s="245" t="s">
        <v>263</v>
      </c>
      <c r="G42" s="245" t="s">
        <v>111</v>
      </c>
      <c r="H42" s="245" t="s">
        <v>86</v>
      </c>
      <c r="I42" s="245" t="s">
        <v>125</v>
      </c>
      <c r="J42" s="243">
        <v>42853</v>
      </c>
      <c r="K42" s="244" t="s">
        <v>82</v>
      </c>
      <c r="L42" s="244" t="s">
        <v>82</v>
      </c>
      <c r="M42" s="244" t="s">
        <v>82</v>
      </c>
      <c r="N42" s="244" t="s">
        <v>82</v>
      </c>
      <c r="O42" s="244"/>
      <c r="P42" s="244"/>
      <c r="Q42" s="244" t="s">
        <v>82</v>
      </c>
      <c r="R42" s="244" t="s">
        <v>82</v>
      </c>
      <c r="S42" s="245"/>
      <c r="T42" s="244">
        <v>2</v>
      </c>
      <c r="U42" s="245" t="s">
        <v>81</v>
      </c>
      <c r="V42" s="245">
        <v>0</v>
      </c>
      <c r="W42" s="245"/>
    </row>
    <row r="43" spans="1:23" x14ac:dyDescent="0.25">
      <c r="A43" s="245" t="s">
        <v>73</v>
      </c>
      <c r="B43" s="245">
        <v>10315</v>
      </c>
      <c r="C43" s="245" t="s">
        <v>315</v>
      </c>
      <c r="D43" s="245" t="s">
        <v>258</v>
      </c>
      <c r="E43" s="247"/>
      <c r="F43" s="245" t="s">
        <v>259</v>
      </c>
      <c r="G43" s="245" t="s">
        <v>188</v>
      </c>
      <c r="H43" s="245" t="s">
        <v>78</v>
      </c>
      <c r="I43" s="245" t="s">
        <v>125</v>
      </c>
      <c r="J43" s="243">
        <v>42853</v>
      </c>
      <c r="K43" s="243">
        <v>42853</v>
      </c>
      <c r="L43" s="244">
        <v>0</v>
      </c>
      <c r="M43" s="243">
        <v>42853</v>
      </c>
      <c r="N43" s="244">
        <v>0</v>
      </c>
      <c r="O43" s="244"/>
      <c r="P43" s="244"/>
      <c r="Q43" s="244" t="s">
        <v>82</v>
      </c>
      <c r="R43" s="244" t="s">
        <v>82</v>
      </c>
      <c r="S43" s="245"/>
      <c r="T43" s="244">
        <v>2</v>
      </c>
      <c r="U43" s="245" t="s">
        <v>81</v>
      </c>
      <c r="V43" s="245">
        <v>0</v>
      </c>
      <c r="W43" s="245"/>
    </row>
  </sheetData>
  <sortState ref="A2:W45">
    <sortCondition ref="W2:W4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3"/>
  <sheetViews>
    <sheetView zoomScale="90" zoomScaleNormal="90" workbookViewId="0">
      <selection activeCell="F1" sqref="F1"/>
    </sheetView>
  </sheetViews>
  <sheetFormatPr defaultColWidth="105.85546875" defaultRowHeight="15" x14ac:dyDescent="0.25"/>
  <cols>
    <col min="1" max="1" width="13.5703125" customWidth="1"/>
    <col min="2" max="2" width="10.85546875" style="252" customWidth="1"/>
    <col min="3" max="3" width="17.42578125" bestFit="1" customWidth="1"/>
    <col min="4" max="4" width="14.7109375" bestFit="1" customWidth="1"/>
    <col min="5" max="5" width="15.28515625" bestFit="1" customWidth="1"/>
    <col min="6" max="6" width="34.42578125" bestFit="1" customWidth="1"/>
    <col min="7" max="7" width="18.5703125" style="252" bestFit="1" customWidth="1"/>
    <col min="8" max="8" width="20.7109375" style="252" bestFit="1" customWidth="1"/>
    <col min="9" max="9" width="16.85546875" style="252" customWidth="1"/>
    <col min="10" max="10" width="24.28515625" style="252" customWidth="1"/>
    <col min="11" max="11" width="17.85546875" style="252" customWidth="1"/>
    <col min="12" max="12" width="32.85546875" style="252" customWidth="1"/>
    <col min="13" max="13" width="35" style="252" customWidth="1"/>
    <col min="14" max="14" width="16.7109375" style="252" bestFit="1" customWidth="1"/>
    <col min="15" max="15" width="13.5703125" style="252" bestFit="1" customWidth="1"/>
    <col min="16" max="16" width="66" customWidth="1"/>
    <col min="17" max="17" width="12.140625" style="252" bestFit="1" customWidth="1"/>
    <col min="18" max="18" width="33.140625" bestFit="1" customWidth="1"/>
    <col min="19" max="19" width="12.7109375" bestFit="1" customWidth="1"/>
    <col min="20" max="20" width="49.140625" bestFit="1" customWidth="1"/>
  </cols>
  <sheetData>
    <row r="1" spans="1:20" x14ac:dyDescent="0.25">
      <c r="A1" s="1" t="s">
        <v>427</v>
      </c>
    </row>
    <row r="2" spans="1:20" s="310" customFormat="1" ht="69" customHeight="1" x14ac:dyDescent="0.25">
      <c r="A2" s="264" t="s">
        <v>50</v>
      </c>
      <c r="B2" s="267" t="s">
        <v>410</v>
      </c>
      <c r="C2" s="264" t="s">
        <v>411</v>
      </c>
      <c r="D2" s="264" t="s">
        <v>56</v>
      </c>
      <c r="E2" s="264" t="s">
        <v>57</v>
      </c>
      <c r="F2" s="265" t="s">
        <v>425</v>
      </c>
      <c r="G2" s="266" t="s">
        <v>412</v>
      </c>
      <c r="H2" s="266" t="s">
        <v>413</v>
      </c>
      <c r="I2" s="267" t="s">
        <v>414</v>
      </c>
      <c r="J2" s="266" t="s">
        <v>415</v>
      </c>
      <c r="K2" s="267" t="s">
        <v>416</v>
      </c>
      <c r="L2" s="266" t="s">
        <v>417</v>
      </c>
      <c r="M2" s="267" t="s">
        <v>418</v>
      </c>
      <c r="N2" s="266" t="s">
        <v>419</v>
      </c>
      <c r="O2" s="267" t="s">
        <v>420</v>
      </c>
      <c r="P2" s="265" t="s">
        <v>421</v>
      </c>
      <c r="Q2" s="267" t="s">
        <v>422</v>
      </c>
      <c r="R2" s="265" t="s">
        <v>423</v>
      </c>
      <c r="S2" s="308" t="s">
        <v>424</v>
      </c>
      <c r="T2" s="311" t="s">
        <v>72</v>
      </c>
    </row>
    <row r="3" spans="1:20" x14ac:dyDescent="0.25">
      <c r="A3" s="247" t="s">
        <v>73</v>
      </c>
      <c r="B3" s="244">
        <v>10452</v>
      </c>
      <c r="C3" s="247" t="s">
        <v>316</v>
      </c>
      <c r="D3" s="247" t="s">
        <v>102</v>
      </c>
      <c r="E3" s="247" t="s">
        <v>78</v>
      </c>
      <c r="F3" s="247" t="s">
        <v>260</v>
      </c>
      <c r="G3" s="243">
        <v>42853</v>
      </c>
      <c r="H3" s="243">
        <v>42853</v>
      </c>
      <c r="I3" s="244">
        <v>0</v>
      </c>
      <c r="J3" s="243">
        <v>42853</v>
      </c>
      <c r="K3" s="244">
        <v>0</v>
      </c>
      <c r="L3" s="243">
        <v>42857</v>
      </c>
      <c r="M3" s="244">
        <v>4</v>
      </c>
      <c r="N3" s="244" t="s">
        <v>82</v>
      </c>
      <c r="O3" s="244" t="s">
        <v>82</v>
      </c>
      <c r="P3" s="247"/>
      <c r="Q3" s="244">
        <v>2</v>
      </c>
      <c r="R3" s="247" t="s">
        <v>81</v>
      </c>
      <c r="S3" s="247" t="s">
        <v>261</v>
      </c>
      <c r="T3" s="247"/>
    </row>
    <row r="4" spans="1:20" x14ac:dyDescent="0.25">
      <c r="A4" s="247" t="s">
        <v>73</v>
      </c>
      <c r="B4" s="244">
        <v>10453</v>
      </c>
      <c r="C4" s="247" t="s">
        <v>316</v>
      </c>
      <c r="D4" s="247" t="s">
        <v>102</v>
      </c>
      <c r="E4" s="247" t="s">
        <v>78</v>
      </c>
      <c r="F4" s="247" t="s">
        <v>260</v>
      </c>
      <c r="G4" s="243">
        <v>42853</v>
      </c>
      <c r="H4" s="243">
        <v>42853</v>
      </c>
      <c r="I4" s="244">
        <v>0</v>
      </c>
      <c r="J4" s="243">
        <v>42853</v>
      </c>
      <c r="K4" s="244">
        <v>0</v>
      </c>
      <c r="L4" s="243">
        <v>42857</v>
      </c>
      <c r="M4" s="244">
        <v>4</v>
      </c>
      <c r="N4" s="244" t="s">
        <v>82</v>
      </c>
      <c r="O4" s="244" t="s">
        <v>82</v>
      </c>
      <c r="P4" s="247"/>
      <c r="Q4" s="244">
        <v>2</v>
      </c>
      <c r="R4" s="247" t="s">
        <v>81</v>
      </c>
      <c r="S4" s="247" t="s">
        <v>261</v>
      </c>
      <c r="T4" s="247"/>
    </row>
    <row r="5" spans="1:20" x14ac:dyDescent="0.25">
      <c r="A5" s="247" t="s">
        <v>73</v>
      </c>
      <c r="B5" s="244">
        <v>10443</v>
      </c>
      <c r="C5" s="247" t="s">
        <v>316</v>
      </c>
      <c r="D5" s="247" t="s">
        <v>98</v>
      </c>
      <c r="E5" s="247" t="s">
        <v>78</v>
      </c>
      <c r="F5" s="247" t="s">
        <v>125</v>
      </c>
      <c r="G5" s="243">
        <v>42852</v>
      </c>
      <c r="H5" s="243">
        <v>42852</v>
      </c>
      <c r="I5" s="244">
        <v>0</v>
      </c>
      <c r="J5" s="243">
        <v>42852</v>
      </c>
      <c r="K5" s="244">
        <v>0</v>
      </c>
      <c r="L5" s="243" t="s">
        <v>82</v>
      </c>
      <c r="M5" s="244" t="s">
        <v>82</v>
      </c>
      <c r="N5" s="244" t="s">
        <v>82</v>
      </c>
      <c r="O5" s="244" t="s">
        <v>82</v>
      </c>
      <c r="P5" s="247"/>
      <c r="Q5" s="244">
        <v>3</v>
      </c>
      <c r="R5" s="247" t="s">
        <v>81</v>
      </c>
      <c r="S5" s="247">
        <v>0</v>
      </c>
      <c r="T5" s="247"/>
    </row>
    <row r="6" spans="1:20" x14ac:dyDescent="0.25">
      <c r="A6" s="247" t="s">
        <v>73</v>
      </c>
      <c r="B6" s="244">
        <v>10444</v>
      </c>
      <c r="C6" s="247" t="s">
        <v>326</v>
      </c>
      <c r="D6" s="247" t="s">
        <v>98</v>
      </c>
      <c r="E6" s="247" t="s">
        <v>86</v>
      </c>
      <c r="F6" s="247" t="s">
        <v>125</v>
      </c>
      <c r="G6" s="243">
        <v>42852</v>
      </c>
      <c r="H6" s="243">
        <v>42852</v>
      </c>
      <c r="I6" s="244">
        <v>0</v>
      </c>
      <c r="J6" s="243">
        <v>42852</v>
      </c>
      <c r="K6" s="244">
        <v>0</v>
      </c>
      <c r="L6" s="243" t="s">
        <v>82</v>
      </c>
      <c r="M6" s="244" t="s">
        <v>82</v>
      </c>
      <c r="N6" s="244" t="s">
        <v>82</v>
      </c>
      <c r="O6" s="244" t="s">
        <v>82</v>
      </c>
      <c r="P6" s="247"/>
      <c r="Q6" s="244">
        <v>3</v>
      </c>
      <c r="R6" s="247" t="s">
        <v>81</v>
      </c>
      <c r="S6" s="247" t="s">
        <v>261</v>
      </c>
      <c r="T6" s="247"/>
    </row>
    <row r="7" spans="1:20" x14ac:dyDescent="0.25">
      <c r="A7" s="247" t="s">
        <v>73</v>
      </c>
      <c r="B7" s="244">
        <v>10446</v>
      </c>
      <c r="C7" s="247" t="s">
        <v>316</v>
      </c>
      <c r="D7" s="247" t="s">
        <v>85</v>
      </c>
      <c r="E7" s="247" t="s">
        <v>78</v>
      </c>
      <c r="F7" s="247" t="s">
        <v>260</v>
      </c>
      <c r="G7" s="243">
        <v>42852</v>
      </c>
      <c r="H7" s="243">
        <v>42853</v>
      </c>
      <c r="I7" s="244">
        <v>1</v>
      </c>
      <c r="J7" s="243">
        <v>42853</v>
      </c>
      <c r="K7" s="244">
        <v>1</v>
      </c>
      <c r="L7" s="243">
        <v>42856</v>
      </c>
      <c r="M7" s="244">
        <v>4</v>
      </c>
      <c r="N7" s="244" t="s">
        <v>82</v>
      </c>
      <c r="O7" s="244" t="s">
        <v>82</v>
      </c>
      <c r="P7" s="247"/>
      <c r="Q7" s="244">
        <v>3</v>
      </c>
      <c r="R7" s="247" t="s">
        <v>81</v>
      </c>
      <c r="S7" s="247" t="s">
        <v>261</v>
      </c>
      <c r="T7" s="247"/>
    </row>
    <row r="8" spans="1:20" x14ac:dyDescent="0.25">
      <c r="A8" s="247" t="s">
        <v>73</v>
      </c>
      <c r="B8" s="244">
        <v>10447</v>
      </c>
      <c r="C8" s="247" t="s">
        <v>316</v>
      </c>
      <c r="D8" s="247" t="s">
        <v>102</v>
      </c>
      <c r="E8" s="247" t="s">
        <v>78</v>
      </c>
      <c r="F8" s="247" t="s">
        <v>125</v>
      </c>
      <c r="G8" s="243">
        <v>42852</v>
      </c>
      <c r="H8" s="243">
        <v>42853</v>
      </c>
      <c r="I8" s="244">
        <v>1</v>
      </c>
      <c r="J8" s="243">
        <v>42853</v>
      </c>
      <c r="K8" s="244">
        <v>1</v>
      </c>
      <c r="L8" s="243" t="s">
        <v>82</v>
      </c>
      <c r="M8" s="244" t="s">
        <v>82</v>
      </c>
      <c r="N8" s="244" t="s">
        <v>82</v>
      </c>
      <c r="O8" s="244" t="s">
        <v>82</v>
      </c>
      <c r="P8" s="247"/>
      <c r="Q8" s="244">
        <v>3</v>
      </c>
      <c r="R8" s="247" t="s">
        <v>81</v>
      </c>
      <c r="S8" s="247" t="s">
        <v>261</v>
      </c>
      <c r="T8" s="247"/>
    </row>
    <row r="9" spans="1:20" x14ac:dyDescent="0.25">
      <c r="A9" s="247" t="s">
        <v>73</v>
      </c>
      <c r="B9" s="244">
        <v>10448</v>
      </c>
      <c r="C9" s="247" t="s">
        <v>316</v>
      </c>
      <c r="D9" s="247" t="s">
        <v>132</v>
      </c>
      <c r="E9" s="247" t="s">
        <v>78</v>
      </c>
      <c r="F9" s="247" t="s">
        <v>125</v>
      </c>
      <c r="G9" s="243">
        <v>42852</v>
      </c>
      <c r="H9" s="243">
        <v>42852</v>
      </c>
      <c r="I9" s="244">
        <v>0</v>
      </c>
      <c r="J9" s="243">
        <v>42852</v>
      </c>
      <c r="K9" s="244">
        <v>0</v>
      </c>
      <c r="L9" s="243" t="s">
        <v>82</v>
      </c>
      <c r="M9" s="244" t="s">
        <v>82</v>
      </c>
      <c r="N9" s="244" t="s">
        <v>82</v>
      </c>
      <c r="O9" s="244" t="s">
        <v>82</v>
      </c>
      <c r="P9" s="247"/>
      <c r="Q9" s="244">
        <v>3</v>
      </c>
      <c r="R9" s="247" t="s">
        <v>81</v>
      </c>
      <c r="S9" s="247" t="s">
        <v>261</v>
      </c>
      <c r="T9" s="247"/>
    </row>
    <row r="10" spans="1:20" x14ac:dyDescent="0.25">
      <c r="A10" s="247" t="s">
        <v>73</v>
      </c>
      <c r="B10" s="244">
        <v>10449</v>
      </c>
      <c r="C10" s="247" t="s">
        <v>316</v>
      </c>
      <c r="D10" s="247" t="s">
        <v>98</v>
      </c>
      <c r="E10" s="247" t="s">
        <v>78</v>
      </c>
      <c r="F10" s="247" t="s">
        <v>125</v>
      </c>
      <c r="G10" s="243">
        <v>42852</v>
      </c>
      <c r="H10" s="243">
        <v>42852</v>
      </c>
      <c r="I10" s="244">
        <v>0</v>
      </c>
      <c r="J10" s="243">
        <v>42852</v>
      </c>
      <c r="K10" s="244">
        <v>0</v>
      </c>
      <c r="L10" s="243" t="s">
        <v>82</v>
      </c>
      <c r="M10" s="244" t="s">
        <v>82</v>
      </c>
      <c r="N10" s="244" t="s">
        <v>82</v>
      </c>
      <c r="O10" s="244" t="s">
        <v>82</v>
      </c>
      <c r="P10" s="247"/>
      <c r="Q10" s="244">
        <v>3</v>
      </c>
      <c r="R10" s="247" t="s">
        <v>81</v>
      </c>
      <c r="S10" s="247" t="s">
        <v>261</v>
      </c>
      <c r="T10" s="247"/>
    </row>
    <row r="11" spans="1:20" x14ac:dyDescent="0.25">
      <c r="A11" s="247" t="s">
        <v>338</v>
      </c>
      <c r="B11" s="244">
        <v>10470</v>
      </c>
      <c r="C11" s="247"/>
      <c r="D11" s="247" t="s">
        <v>322</v>
      </c>
      <c r="E11" s="247" t="s">
        <v>86</v>
      </c>
      <c r="F11" s="247" t="s">
        <v>363</v>
      </c>
      <c r="G11" s="243">
        <v>42852</v>
      </c>
      <c r="H11" s="243">
        <v>42852</v>
      </c>
      <c r="I11" s="244">
        <v>0</v>
      </c>
      <c r="J11" s="243">
        <v>42852</v>
      </c>
      <c r="K11" s="244">
        <v>0</v>
      </c>
      <c r="L11" s="244"/>
      <c r="M11" s="244"/>
      <c r="N11" s="244" t="s">
        <v>82</v>
      </c>
      <c r="O11" s="244" t="s">
        <v>82</v>
      </c>
      <c r="P11" s="247"/>
      <c r="Q11" s="244">
        <v>3</v>
      </c>
      <c r="R11" s="247" t="s">
        <v>400</v>
      </c>
      <c r="S11" s="247"/>
      <c r="T11" s="247"/>
    </row>
    <row r="12" spans="1:20" x14ac:dyDescent="0.25">
      <c r="A12" s="247" t="s">
        <v>338</v>
      </c>
      <c r="B12" s="244">
        <v>10470</v>
      </c>
      <c r="C12" s="247"/>
      <c r="D12" s="247" t="s">
        <v>322</v>
      </c>
      <c r="E12" s="247" t="s">
        <v>78</v>
      </c>
      <c r="F12" s="247" t="s">
        <v>363</v>
      </c>
      <c r="G12" s="243">
        <v>42852</v>
      </c>
      <c r="H12" s="243">
        <v>42853</v>
      </c>
      <c r="I12" s="244">
        <v>1</v>
      </c>
      <c r="J12" s="243">
        <v>42853</v>
      </c>
      <c r="K12" s="244">
        <v>1</v>
      </c>
      <c r="L12" s="244"/>
      <c r="M12" s="244"/>
      <c r="N12" s="244" t="s">
        <v>82</v>
      </c>
      <c r="O12" s="244" t="s">
        <v>82</v>
      </c>
      <c r="P12" s="247"/>
      <c r="Q12" s="244">
        <v>3</v>
      </c>
      <c r="R12" s="247"/>
      <c r="S12" s="247"/>
      <c r="T12" s="247"/>
    </row>
    <row r="13" spans="1:20" x14ac:dyDescent="0.25">
      <c r="A13" s="247" t="s">
        <v>338</v>
      </c>
      <c r="B13" s="244">
        <v>10471</v>
      </c>
      <c r="C13" s="247"/>
      <c r="D13" s="247" t="s">
        <v>343</v>
      </c>
      <c r="E13" s="247" t="s">
        <v>78</v>
      </c>
      <c r="F13" s="247" t="s">
        <v>363</v>
      </c>
      <c r="G13" s="243">
        <v>42852</v>
      </c>
      <c r="H13" s="243">
        <v>42852</v>
      </c>
      <c r="I13" s="244">
        <v>0</v>
      </c>
      <c r="J13" s="243">
        <v>42852</v>
      </c>
      <c r="K13" s="244">
        <v>0</v>
      </c>
      <c r="L13" s="244"/>
      <c r="M13" s="244"/>
      <c r="N13" s="244" t="s">
        <v>82</v>
      </c>
      <c r="O13" s="244" t="s">
        <v>82</v>
      </c>
      <c r="P13" s="247"/>
      <c r="Q13" s="244">
        <v>3</v>
      </c>
      <c r="R13" s="247"/>
      <c r="S13" s="247"/>
      <c r="T13" s="247"/>
    </row>
    <row r="14" spans="1:20" x14ac:dyDescent="0.25">
      <c r="A14" s="247" t="s">
        <v>73</v>
      </c>
      <c r="B14" s="244">
        <v>10438</v>
      </c>
      <c r="C14" s="247" t="s">
        <v>316</v>
      </c>
      <c r="D14" s="247" t="s">
        <v>98</v>
      </c>
      <c r="E14" s="247" t="s">
        <v>78</v>
      </c>
      <c r="F14" s="247" t="s">
        <v>125</v>
      </c>
      <c r="G14" s="243">
        <v>42851</v>
      </c>
      <c r="H14" s="243">
        <v>42851</v>
      </c>
      <c r="I14" s="244">
        <v>0</v>
      </c>
      <c r="J14" s="243">
        <v>42851</v>
      </c>
      <c r="K14" s="244">
        <v>0</v>
      </c>
      <c r="L14" s="243" t="s">
        <v>82</v>
      </c>
      <c r="M14" s="244" t="s">
        <v>82</v>
      </c>
      <c r="N14" s="244" t="s">
        <v>82</v>
      </c>
      <c r="O14" s="244" t="s">
        <v>82</v>
      </c>
      <c r="P14" s="247"/>
      <c r="Q14" s="244">
        <v>4</v>
      </c>
      <c r="R14" s="247" t="s">
        <v>81</v>
      </c>
      <c r="S14" s="247" t="s">
        <v>261</v>
      </c>
      <c r="T14" s="247"/>
    </row>
    <row r="15" spans="1:20" x14ac:dyDescent="0.25">
      <c r="A15" s="247" t="s">
        <v>73</v>
      </c>
      <c r="B15" s="244">
        <v>10440</v>
      </c>
      <c r="C15" s="247" t="s">
        <v>316</v>
      </c>
      <c r="D15" s="247" t="s">
        <v>98</v>
      </c>
      <c r="E15" s="247" t="s">
        <v>78</v>
      </c>
      <c r="F15" s="247" t="s">
        <v>125</v>
      </c>
      <c r="G15" s="243">
        <v>42851</v>
      </c>
      <c r="H15" s="243">
        <v>42851</v>
      </c>
      <c r="I15" s="244">
        <v>0</v>
      </c>
      <c r="J15" s="243">
        <v>42851</v>
      </c>
      <c r="K15" s="244">
        <v>0</v>
      </c>
      <c r="L15" s="243" t="s">
        <v>82</v>
      </c>
      <c r="M15" s="244" t="s">
        <v>82</v>
      </c>
      <c r="N15" s="244" t="s">
        <v>82</v>
      </c>
      <c r="O15" s="244" t="s">
        <v>82</v>
      </c>
      <c r="P15" s="247"/>
      <c r="Q15" s="244">
        <v>4</v>
      </c>
      <c r="R15" s="247" t="s">
        <v>81</v>
      </c>
      <c r="S15" s="247" t="s">
        <v>261</v>
      </c>
      <c r="T15" s="247"/>
    </row>
    <row r="16" spans="1:20" x14ac:dyDescent="0.25">
      <c r="A16" s="247" t="s">
        <v>73</v>
      </c>
      <c r="B16" s="244">
        <v>10441</v>
      </c>
      <c r="C16" s="247" t="s">
        <v>316</v>
      </c>
      <c r="D16" s="247" t="s">
        <v>98</v>
      </c>
      <c r="E16" s="247" t="s">
        <v>78</v>
      </c>
      <c r="F16" s="247" t="s">
        <v>125</v>
      </c>
      <c r="G16" s="243">
        <v>42851</v>
      </c>
      <c r="H16" s="243">
        <v>42851</v>
      </c>
      <c r="I16" s="244">
        <v>0</v>
      </c>
      <c r="J16" s="243">
        <v>42851</v>
      </c>
      <c r="K16" s="244">
        <v>0</v>
      </c>
      <c r="L16" s="243" t="s">
        <v>82</v>
      </c>
      <c r="M16" s="244" t="s">
        <v>82</v>
      </c>
      <c r="N16" s="244" t="s">
        <v>82</v>
      </c>
      <c r="O16" s="244" t="s">
        <v>82</v>
      </c>
      <c r="P16" s="247"/>
      <c r="Q16" s="244">
        <v>4</v>
      </c>
      <c r="R16" s="247" t="s">
        <v>81</v>
      </c>
      <c r="S16" s="247">
        <v>0</v>
      </c>
      <c r="T16" s="247"/>
    </row>
    <row r="17" spans="1:20" x14ac:dyDescent="0.25">
      <c r="A17" s="247" t="s">
        <v>73</v>
      </c>
      <c r="B17" s="244">
        <v>10434</v>
      </c>
      <c r="C17" s="247" t="s">
        <v>316</v>
      </c>
      <c r="D17" s="247" t="s">
        <v>111</v>
      </c>
      <c r="E17" s="247" t="s">
        <v>78</v>
      </c>
      <c r="F17" s="247" t="s">
        <v>125</v>
      </c>
      <c r="G17" s="243">
        <v>42850</v>
      </c>
      <c r="H17" s="243">
        <v>42850</v>
      </c>
      <c r="I17" s="244">
        <v>0</v>
      </c>
      <c r="J17" s="243">
        <v>42850</v>
      </c>
      <c r="K17" s="244">
        <v>0</v>
      </c>
      <c r="L17" s="243" t="s">
        <v>82</v>
      </c>
      <c r="M17" s="244" t="s">
        <v>82</v>
      </c>
      <c r="N17" s="244" t="s">
        <v>82</v>
      </c>
      <c r="O17" s="244" t="s">
        <v>82</v>
      </c>
      <c r="P17" s="247"/>
      <c r="Q17" s="244">
        <v>5</v>
      </c>
      <c r="R17" s="247" t="s">
        <v>81</v>
      </c>
      <c r="S17" s="247" t="s">
        <v>261</v>
      </c>
      <c r="T17" s="247"/>
    </row>
    <row r="18" spans="1:20" x14ac:dyDescent="0.25">
      <c r="A18" s="247" t="s">
        <v>73</v>
      </c>
      <c r="B18" s="244">
        <v>10436</v>
      </c>
      <c r="C18" s="247" t="s">
        <v>326</v>
      </c>
      <c r="D18" s="247" t="s">
        <v>114</v>
      </c>
      <c r="E18" s="247" t="s">
        <v>86</v>
      </c>
      <c r="F18" s="247" t="s">
        <v>125</v>
      </c>
      <c r="G18" s="243">
        <v>42850</v>
      </c>
      <c r="H18" s="243">
        <v>42850</v>
      </c>
      <c r="I18" s="244">
        <v>0</v>
      </c>
      <c r="J18" s="243">
        <v>42850</v>
      </c>
      <c r="K18" s="244">
        <v>0</v>
      </c>
      <c r="L18" s="243" t="s">
        <v>82</v>
      </c>
      <c r="M18" s="244" t="s">
        <v>82</v>
      </c>
      <c r="N18" s="244" t="s">
        <v>82</v>
      </c>
      <c r="O18" s="244" t="s">
        <v>82</v>
      </c>
      <c r="P18" s="247"/>
      <c r="Q18" s="244">
        <v>5</v>
      </c>
      <c r="R18" s="247" t="s">
        <v>81</v>
      </c>
      <c r="S18" s="247" t="s">
        <v>261</v>
      </c>
      <c r="T18" s="247"/>
    </row>
    <row r="19" spans="1:20" x14ac:dyDescent="0.25">
      <c r="A19" s="247" t="s">
        <v>73</v>
      </c>
      <c r="B19" s="244">
        <v>10437</v>
      </c>
      <c r="C19" s="247" t="s">
        <v>316</v>
      </c>
      <c r="D19" s="247" t="s">
        <v>102</v>
      </c>
      <c r="E19" s="247" t="s">
        <v>78</v>
      </c>
      <c r="F19" s="247" t="s">
        <v>125</v>
      </c>
      <c r="G19" s="243">
        <v>42850</v>
      </c>
      <c r="H19" s="243">
        <v>42850</v>
      </c>
      <c r="I19" s="244">
        <v>0</v>
      </c>
      <c r="J19" s="243">
        <v>42850</v>
      </c>
      <c r="K19" s="244">
        <v>0</v>
      </c>
      <c r="L19" s="243" t="s">
        <v>82</v>
      </c>
      <c r="M19" s="244" t="s">
        <v>82</v>
      </c>
      <c r="N19" s="244" t="s">
        <v>82</v>
      </c>
      <c r="O19" s="244" t="s">
        <v>82</v>
      </c>
      <c r="P19" s="247"/>
      <c r="Q19" s="244">
        <v>5</v>
      </c>
      <c r="R19" s="247" t="s">
        <v>81</v>
      </c>
      <c r="S19" s="247" t="s">
        <v>261</v>
      </c>
      <c r="T19" s="247"/>
    </row>
    <row r="20" spans="1:20" x14ac:dyDescent="0.25">
      <c r="A20" s="247" t="s">
        <v>73</v>
      </c>
      <c r="B20" s="244">
        <v>10431</v>
      </c>
      <c r="C20" s="247" t="s">
        <v>316</v>
      </c>
      <c r="D20" s="247" t="s">
        <v>77</v>
      </c>
      <c r="E20" s="247" t="s">
        <v>78</v>
      </c>
      <c r="F20" s="247" t="s">
        <v>260</v>
      </c>
      <c r="G20" s="243">
        <v>42849</v>
      </c>
      <c r="H20" s="243">
        <v>42849</v>
      </c>
      <c r="I20" s="244">
        <v>0</v>
      </c>
      <c r="J20" s="243">
        <v>42849</v>
      </c>
      <c r="K20" s="244">
        <v>0</v>
      </c>
      <c r="L20" s="243">
        <v>42860</v>
      </c>
      <c r="M20" s="244">
        <v>11</v>
      </c>
      <c r="N20" s="244" t="s">
        <v>82</v>
      </c>
      <c r="O20" s="244" t="s">
        <v>82</v>
      </c>
      <c r="P20" s="247"/>
      <c r="Q20" s="244">
        <v>6</v>
      </c>
      <c r="R20" s="247" t="s">
        <v>81</v>
      </c>
      <c r="S20" s="247" t="s">
        <v>261</v>
      </c>
      <c r="T20" s="247"/>
    </row>
    <row r="21" spans="1:20" x14ac:dyDescent="0.25">
      <c r="A21" s="247" t="s">
        <v>73</v>
      </c>
      <c r="B21" s="244">
        <v>10432</v>
      </c>
      <c r="C21" s="247" t="s">
        <v>316</v>
      </c>
      <c r="D21" s="247" t="s">
        <v>98</v>
      </c>
      <c r="E21" s="247" t="s">
        <v>78</v>
      </c>
      <c r="F21" s="247" t="s">
        <v>125</v>
      </c>
      <c r="G21" s="243">
        <v>42849</v>
      </c>
      <c r="H21" s="243">
        <v>42849</v>
      </c>
      <c r="I21" s="244">
        <v>0</v>
      </c>
      <c r="J21" s="243">
        <v>42849</v>
      </c>
      <c r="K21" s="244">
        <v>0</v>
      </c>
      <c r="L21" s="243" t="s">
        <v>82</v>
      </c>
      <c r="M21" s="244" t="s">
        <v>82</v>
      </c>
      <c r="N21" s="244" t="s">
        <v>82</v>
      </c>
      <c r="O21" s="244" t="s">
        <v>82</v>
      </c>
      <c r="P21" s="247"/>
      <c r="Q21" s="244">
        <v>6</v>
      </c>
      <c r="R21" s="247" t="s">
        <v>81</v>
      </c>
      <c r="S21" s="247" t="s">
        <v>261</v>
      </c>
      <c r="T21" s="247"/>
    </row>
    <row r="22" spans="1:20" x14ac:dyDescent="0.25">
      <c r="A22" s="247" t="s">
        <v>338</v>
      </c>
      <c r="B22" s="244">
        <v>10468</v>
      </c>
      <c r="C22" s="247"/>
      <c r="D22" s="247" t="s">
        <v>353</v>
      </c>
      <c r="E22" s="247" t="s">
        <v>78</v>
      </c>
      <c r="F22" s="247" t="s">
        <v>363</v>
      </c>
      <c r="G22" s="243">
        <v>42849</v>
      </c>
      <c r="H22" s="243">
        <v>42849</v>
      </c>
      <c r="I22" s="244">
        <v>0</v>
      </c>
      <c r="J22" s="243">
        <v>42849</v>
      </c>
      <c r="K22" s="244">
        <v>0</v>
      </c>
      <c r="L22" s="244"/>
      <c r="M22" s="244"/>
      <c r="N22" s="244" t="s">
        <v>82</v>
      </c>
      <c r="O22" s="244" t="s">
        <v>82</v>
      </c>
      <c r="P22" s="247"/>
      <c r="Q22" s="244">
        <v>6</v>
      </c>
      <c r="R22" s="247"/>
      <c r="S22" s="247"/>
      <c r="T22" s="247"/>
    </row>
    <row r="23" spans="1:20" x14ac:dyDescent="0.25">
      <c r="A23" s="247" t="s">
        <v>338</v>
      </c>
      <c r="B23" s="244">
        <v>10469</v>
      </c>
      <c r="C23" s="247"/>
      <c r="D23" s="247" t="s">
        <v>365</v>
      </c>
      <c r="E23" s="247" t="s">
        <v>78</v>
      </c>
      <c r="F23" s="247" t="s">
        <v>363</v>
      </c>
      <c r="G23" s="243">
        <v>42849</v>
      </c>
      <c r="H23" s="243">
        <v>42849</v>
      </c>
      <c r="I23" s="244">
        <v>0</v>
      </c>
      <c r="J23" s="243">
        <v>42849</v>
      </c>
      <c r="K23" s="244">
        <v>0</v>
      </c>
      <c r="L23" s="244"/>
      <c r="M23" s="244"/>
      <c r="N23" s="244" t="s">
        <v>82</v>
      </c>
      <c r="O23" s="244" t="s">
        <v>82</v>
      </c>
      <c r="P23" s="247"/>
      <c r="Q23" s="244">
        <v>6</v>
      </c>
      <c r="R23" s="247"/>
      <c r="S23" s="247"/>
      <c r="T23" s="247"/>
    </row>
    <row r="24" spans="1:20" x14ac:dyDescent="0.25">
      <c r="A24" s="247" t="s">
        <v>73</v>
      </c>
      <c r="B24" s="244">
        <v>10426</v>
      </c>
      <c r="C24" s="247" t="s">
        <v>316</v>
      </c>
      <c r="D24" s="247" t="s">
        <v>85</v>
      </c>
      <c r="E24" s="247" t="s">
        <v>78</v>
      </c>
      <c r="F24" s="247" t="s">
        <v>260</v>
      </c>
      <c r="G24" s="243">
        <v>42846</v>
      </c>
      <c r="H24" s="243">
        <v>42850</v>
      </c>
      <c r="I24" s="244">
        <v>4</v>
      </c>
      <c r="J24" s="243">
        <v>42850</v>
      </c>
      <c r="K24" s="244">
        <v>4</v>
      </c>
      <c r="L24" s="243">
        <v>42874</v>
      </c>
      <c r="M24" s="244">
        <v>28</v>
      </c>
      <c r="N24" s="244" t="s">
        <v>82</v>
      </c>
      <c r="O24" s="244" t="s">
        <v>82</v>
      </c>
      <c r="P24" s="247"/>
      <c r="Q24" s="244">
        <v>9</v>
      </c>
      <c r="R24" s="247" t="s">
        <v>81</v>
      </c>
      <c r="S24" s="247" t="s">
        <v>261</v>
      </c>
      <c r="T24" s="247"/>
    </row>
    <row r="25" spans="1:20" x14ac:dyDescent="0.25">
      <c r="A25" s="247" t="s">
        <v>73</v>
      </c>
      <c r="B25" s="244">
        <v>10427</v>
      </c>
      <c r="C25" s="247" t="s">
        <v>316</v>
      </c>
      <c r="D25" s="247" t="s">
        <v>102</v>
      </c>
      <c r="E25" s="247" t="s">
        <v>78</v>
      </c>
      <c r="F25" s="247" t="s">
        <v>125</v>
      </c>
      <c r="G25" s="243">
        <v>42846</v>
      </c>
      <c r="H25" s="243">
        <v>42849</v>
      </c>
      <c r="I25" s="244">
        <v>3</v>
      </c>
      <c r="J25" s="243">
        <v>42849</v>
      </c>
      <c r="K25" s="244">
        <v>3</v>
      </c>
      <c r="L25" s="243" t="s">
        <v>82</v>
      </c>
      <c r="M25" s="244" t="s">
        <v>82</v>
      </c>
      <c r="N25" s="244" t="s">
        <v>82</v>
      </c>
      <c r="O25" s="244" t="s">
        <v>82</v>
      </c>
      <c r="P25" s="247"/>
      <c r="Q25" s="244">
        <v>9</v>
      </c>
      <c r="R25" s="247" t="s">
        <v>81</v>
      </c>
      <c r="S25" s="247" t="s">
        <v>261</v>
      </c>
      <c r="T25" s="247"/>
    </row>
    <row r="26" spans="1:20" x14ac:dyDescent="0.25">
      <c r="A26" s="247" t="s">
        <v>73</v>
      </c>
      <c r="B26" s="244">
        <v>10422</v>
      </c>
      <c r="C26" s="247" t="s">
        <v>316</v>
      </c>
      <c r="D26" s="247" t="s">
        <v>290</v>
      </c>
      <c r="E26" s="247" t="s">
        <v>78</v>
      </c>
      <c r="F26" s="247" t="s">
        <v>125</v>
      </c>
      <c r="G26" s="243">
        <v>42845</v>
      </c>
      <c r="H26" s="243">
        <v>42845</v>
      </c>
      <c r="I26" s="244">
        <v>0</v>
      </c>
      <c r="J26" s="243">
        <v>42845</v>
      </c>
      <c r="K26" s="244">
        <v>0</v>
      </c>
      <c r="L26" s="243" t="s">
        <v>82</v>
      </c>
      <c r="M26" s="244" t="s">
        <v>82</v>
      </c>
      <c r="N26" s="244" t="s">
        <v>82</v>
      </c>
      <c r="O26" s="244" t="s">
        <v>82</v>
      </c>
      <c r="P26" s="247"/>
      <c r="Q26" s="244">
        <v>10</v>
      </c>
      <c r="R26" s="247" t="s">
        <v>81</v>
      </c>
      <c r="S26" s="247">
        <v>0</v>
      </c>
      <c r="T26" s="247"/>
    </row>
    <row r="27" spans="1:20" x14ac:dyDescent="0.25">
      <c r="A27" s="247" t="s">
        <v>73</v>
      </c>
      <c r="B27" s="244">
        <v>10417</v>
      </c>
      <c r="C27" s="247" t="s">
        <v>316</v>
      </c>
      <c r="D27" s="247" t="s">
        <v>95</v>
      </c>
      <c r="E27" s="247" t="s">
        <v>78</v>
      </c>
      <c r="F27" s="247" t="s">
        <v>125</v>
      </c>
      <c r="G27" s="243">
        <v>42844</v>
      </c>
      <c r="H27" s="243">
        <v>42844</v>
      </c>
      <c r="I27" s="244">
        <v>0</v>
      </c>
      <c r="J27" s="243">
        <v>42844</v>
      </c>
      <c r="K27" s="244">
        <v>0</v>
      </c>
      <c r="L27" s="243" t="s">
        <v>82</v>
      </c>
      <c r="M27" s="244" t="s">
        <v>82</v>
      </c>
      <c r="N27" s="244" t="s">
        <v>82</v>
      </c>
      <c r="O27" s="244" t="s">
        <v>82</v>
      </c>
      <c r="P27" s="247"/>
      <c r="Q27" s="244">
        <v>11</v>
      </c>
      <c r="R27" s="247" t="s">
        <v>81</v>
      </c>
      <c r="S27" s="247" t="s">
        <v>261</v>
      </c>
      <c r="T27" s="247"/>
    </row>
    <row r="28" spans="1:20" x14ac:dyDescent="0.25">
      <c r="A28" s="247" t="s">
        <v>73</v>
      </c>
      <c r="B28" s="244">
        <v>10418</v>
      </c>
      <c r="C28" s="247" t="s">
        <v>316</v>
      </c>
      <c r="D28" s="247" t="s">
        <v>77</v>
      </c>
      <c r="E28" s="247" t="s">
        <v>78</v>
      </c>
      <c r="F28" s="247" t="s">
        <v>260</v>
      </c>
      <c r="G28" s="243">
        <v>42844</v>
      </c>
      <c r="H28" s="243">
        <v>42844</v>
      </c>
      <c r="I28" s="244">
        <v>0</v>
      </c>
      <c r="J28" s="243">
        <v>42844</v>
      </c>
      <c r="K28" s="244">
        <v>0</v>
      </c>
      <c r="L28" s="243">
        <v>42867</v>
      </c>
      <c r="M28" s="244">
        <v>23</v>
      </c>
      <c r="N28" s="244" t="s">
        <v>82</v>
      </c>
      <c r="O28" s="244" t="s">
        <v>82</v>
      </c>
      <c r="P28" s="247"/>
      <c r="Q28" s="244">
        <v>11</v>
      </c>
      <c r="R28" s="247" t="s">
        <v>81</v>
      </c>
      <c r="S28" s="247" t="s">
        <v>261</v>
      </c>
      <c r="T28" s="247"/>
    </row>
    <row r="29" spans="1:20" x14ac:dyDescent="0.25">
      <c r="A29" s="247" t="s">
        <v>73</v>
      </c>
      <c r="B29" s="244">
        <v>10421</v>
      </c>
      <c r="C29" s="247" t="s">
        <v>316</v>
      </c>
      <c r="D29" s="247" t="s">
        <v>98</v>
      </c>
      <c r="E29" s="247" t="s">
        <v>78</v>
      </c>
      <c r="F29" s="247" t="s">
        <v>125</v>
      </c>
      <c r="G29" s="243">
        <v>42844</v>
      </c>
      <c r="H29" s="243">
        <v>42844</v>
      </c>
      <c r="I29" s="244">
        <v>0</v>
      </c>
      <c r="J29" s="243">
        <v>42844</v>
      </c>
      <c r="K29" s="244">
        <v>0</v>
      </c>
      <c r="L29" s="243" t="s">
        <v>82</v>
      </c>
      <c r="M29" s="244" t="s">
        <v>82</v>
      </c>
      <c r="N29" s="244" t="s">
        <v>82</v>
      </c>
      <c r="O29" s="244" t="s">
        <v>82</v>
      </c>
      <c r="P29" s="247"/>
      <c r="Q29" s="244">
        <v>11</v>
      </c>
      <c r="R29" s="247" t="s">
        <v>81</v>
      </c>
      <c r="S29" s="247" t="s">
        <v>261</v>
      </c>
      <c r="T29" s="247"/>
    </row>
    <row r="30" spans="1:20" x14ac:dyDescent="0.25">
      <c r="A30" s="247" t="s">
        <v>73</v>
      </c>
      <c r="B30" s="244">
        <v>10414</v>
      </c>
      <c r="C30" s="247" t="s">
        <v>316</v>
      </c>
      <c r="D30" s="247" t="s">
        <v>128</v>
      </c>
      <c r="E30" s="247" t="s">
        <v>78</v>
      </c>
      <c r="F30" s="247" t="s">
        <v>260</v>
      </c>
      <c r="G30" s="243">
        <v>42843</v>
      </c>
      <c r="H30" s="243">
        <v>42843</v>
      </c>
      <c r="I30" s="244">
        <v>0</v>
      </c>
      <c r="J30" s="243">
        <v>42843</v>
      </c>
      <c r="K30" s="244">
        <v>0</v>
      </c>
      <c r="L30" s="243">
        <v>42852</v>
      </c>
      <c r="M30" s="244">
        <v>9</v>
      </c>
      <c r="N30" s="244" t="s">
        <v>82</v>
      </c>
      <c r="O30" s="244" t="s">
        <v>82</v>
      </c>
      <c r="P30" s="247"/>
      <c r="Q30" s="244">
        <v>12</v>
      </c>
      <c r="R30" s="247" t="s">
        <v>81</v>
      </c>
      <c r="S30" s="247" t="s">
        <v>261</v>
      </c>
      <c r="T30" s="247"/>
    </row>
    <row r="31" spans="1:20" x14ac:dyDescent="0.25">
      <c r="A31" s="247" t="s">
        <v>73</v>
      </c>
      <c r="B31" s="244">
        <v>10415</v>
      </c>
      <c r="C31" s="247" t="s">
        <v>326</v>
      </c>
      <c r="D31" s="247" t="s">
        <v>98</v>
      </c>
      <c r="E31" s="247" t="s">
        <v>86</v>
      </c>
      <c r="F31" s="247" t="s">
        <v>260</v>
      </c>
      <c r="G31" s="243">
        <v>42843</v>
      </c>
      <c r="H31" s="243">
        <v>42843</v>
      </c>
      <c r="I31" s="244">
        <v>0</v>
      </c>
      <c r="J31" s="243">
        <v>42843</v>
      </c>
      <c r="K31" s="244">
        <v>0</v>
      </c>
      <c r="L31" s="243">
        <v>42873</v>
      </c>
      <c r="M31" s="244">
        <v>30</v>
      </c>
      <c r="N31" s="244" t="s">
        <v>82</v>
      </c>
      <c r="O31" s="244" t="s">
        <v>82</v>
      </c>
      <c r="P31" s="247"/>
      <c r="Q31" s="244">
        <v>12</v>
      </c>
      <c r="R31" s="247" t="s">
        <v>81</v>
      </c>
      <c r="S31" s="247" t="s">
        <v>261</v>
      </c>
      <c r="T31" s="247"/>
    </row>
    <row r="32" spans="1:20" x14ac:dyDescent="0.25">
      <c r="A32" s="247" t="s">
        <v>73</v>
      </c>
      <c r="B32" s="244">
        <v>10416</v>
      </c>
      <c r="C32" s="247" t="s">
        <v>316</v>
      </c>
      <c r="D32" s="247" t="s">
        <v>102</v>
      </c>
      <c r="E32" s="247" t="s">
        <v>78</v>
      </c>
      <c r="F32" s="247" t="s">
        <v>125</v>
      </c>
      <c r="G32" s="243">
        <v>42843</v>
      </c>
      <c r="H32" s="243">
        <v>42843</v>
      </c>
      <c r="I32" s="244">
        <v>0</v>
      </c>
      <c r="J32" s="243">
        <v>42843</v>
      </c>
      <c r="K32" s="244">
        <v>0</v>
      </c>
      <c r="L32" s="243" t="s">
        <v>82</v>
      </c>
      <c r="M32" s="244" t="s">
        <v>82</v>
      </c>
      <c r="N32" s="244" t="s">
        <v>82</v>
      </c>
      <c r="O32" s="244" t="s">
        <v>82</v>
      </c>
      <c r="P32" s="247"/>
      <c r="Q32" s="244">
        <v>12</v>
      </c>
      <c r="R32" s="247" t="s">
        <v>81</v>
      </c>
      <c r="S32" s="247" t="s">
        <v>261</v>
      </c>
      <c r="T32" s="247"/>
    </row>
    <row r="33" spans="1:20" x14ac:dyDescent="0.25">
      <c r="A33" s="247" t="s">
        <v>338</v>
      </c>
      <c r="B33" s="253">
        <v>10465</v>
      </c>
      <c r="C33" s="247"/>
      <c r="D33" s="247" t="s">
        <v>367</v>
      </c>
      <c r="E33" s="247" t="s">
        <v>78</v>
      </c>
      <c r="F33" s="247" t="s">
        <v>363</v>
      </c>
      <c r="G33" s="243">
        <v>42843</v>
      </c>
      <c r="H33" s="243">
        <v>42843</v>
      </c>
      <c r="I33" s="244">
        <v>0</v>
      </c>
      <c r="J33" s="243">
        <v>42843</v>
      </c>
      <c r="K33" s="244">
        <v>0</v>
      </c>
      <c r="L33" s="244"/>
      <c r="M33" s="244"/>
      <c r="N33" s="244" t="s">
        <v>82</v>
      </c>
      <c r="O33" s="244" t="s">
        <v>82</v>
      </c>
      <c r="P33" s="247"/>
      <c r="Q33" s="244">
        <v>12</v>
      </c>
      <c r="R33" s="247" t="s">
        <v>399</v>
      </c>
      <c r="S33" s="247"/>
      <c r="T33" s="247"/>
    </row>
    <row r="34" spans="1:20" x14ac:dyDescent="0.25">
      <c r="A34" s="247" t="s">
        <v>73</v>
      </c>
      <c r="B34" s="244">
        <v>10412</v>
      </c>
      <c r="C34" s="247" t="s">
        <v>316</v>
      </c>
      <c r="D34" s="247" t="s">
        <v>95</v>
      </c>
      <c r="E34" s="247" t="s">
        <v>78</v>
      </c>
      <c r="F34" s="247" t="s">
        <v>125</v>
      </c>
      <c r="G34" s="243">
        <v>42842</v>
      </c>
      <c r="H34" s="243">
        <v>42842</v>
      </c>
      <c r="I34" s="244">
        <v>0</v>
      </c>
      <c r="J34" s="243">
        <v>42842</v>
      </c>
      <c r="K34" s="244">
        <v>0</v>
      </c>
      <c r="L34" s="243" t="s">
        <v>82</v>
      </c>
      <c r="M34" s="244" t="s">
        <v>82</v>
      </c>
      <c r="N34" s="244" t="s">
        <v>82</v>
      </c>
      <c r="O34" s="244" t="s">
        <v>82</v>
      </c>
      <c r="P34" s="247"/>
      <c r="Q34" s="244">
        <v>13</v>
      </c>
      <c r="R34" s="247" t="s">
        <v>81</v>
      </c>
      <c r="S34" s="247" t="s">
        <v>261</v>
      </c>
      <c r="T34" s="247"/>
    </row>
    <row r="35" spans="1:20" x14ac:dyDescent="0.25">
      <c r="A35" s="247" t="s">
        <v>73</v>
      </c>
      <c r="B35" s="253">
        <v>10491</v>
      </c>
      <c r="C35" s="247" t="s">
        <v>326</v>
      </c>
      <c r="D35" s="247" t="s">
        <v>85</v>
      </c>
      <c r="E35" s="247" t="s">
        <v>86</v>
      </c>
      <c r="F35" s="247" t="s">
        <v>125</v>
      </c>
      <c r="G35" s="243">
        <v>42842</v>
      </c>
      <c r="H35" s="244" t="s">
        <v>82</v>
      </c>
      <c r="I35" s="244" t="s">
        <v>82</v>
      </c>
      <c r="J35" s="244" t="s">
        <v>82</v>
      </c>
      <c r="K35" s="244" t="s">
        <v>82</v>
      </c>
      <c r="L35" s="243" t="s">
        <v>82</v>
      </c>
      <c r="M35" s="244" t="s">
        <v>82</v>
      </c>
      <c r="N35" s="244" t="s">
        <v>82</v>
      </c>
      <c r="O35" s="244" t="s">
        <v>82</v>
      </c>
      <c r="P35" s="247"/>
      <c r="Q35" s="244">
        <v>13</v>
      </c>
      <c r="R35" s="247" t="s">
        <v>81</v>
      </c>
      <c r="S35" s="247">
        <v>0</v>
      </c>
      <c r="T35" s="247"/>
    </row>
    <row r="36" spans="1:20" x14ac:dyDescent="0.25">
      <c r="A36" s="247" t="s">
        <v>73</v>
      </c>
      <c r="B36" s="244">
        <v>10404</v>
      </c>
      <c r="C36" s="247" t="s">
        <v>316</v>
      </c>
      <c r="D36" s="247" t="s">
        <v>128</v>
      </c>
      <c r="E36" s="247" t="s">
        <v>78</v>
      </c>
      <c r="F36" s="247" t="s">
        <v>125</v>
      </c>
      <c r="G36" s="243">
        <v>42838</v>
      </c>
      <c r="H36" s="243">
        <v>42838</v>
      </c>
      <c r="I36" s="244">
        <v>0</v>
      </c>
      <c r="J36" s="243">
        <v>42838</v>
      </c>
      <c r="K36" s="244">
        <v>0</v>
      </c>
      <c r="L36" s="243" t="s">
        <v>82</v>
      </c>
      <c r="M36" s="244" t="s">
        <v>82</v>
      </c>
      <c r="N36" s="244" t="s">
        <v>82</v>
      </c>
      <c r="O36" s="244" t="s">
        <v>82</v>
      </c>
      <c r="P36" s="247"/>
      <c r="Q36" s="244">
        <v>17</v>
      </c>
      <c r="R36" s="247" t="s">
        <v>81</v>
      </c>
      <c r="S36" s="247" t="s">
        <v>261</v>
      </c>
      <c r="T36" s="247"/>
    </row>
    <row r="37" spans="1:20" x14ac:dyDescent="0.25">
      <c r="A37" s="247" t="s">
        <v>73</v>
      </c>
      <c r="B37" s="244">
        <v>10405</v>
      </c>
      <c r="C37" s="247" t="s">
        <v>316</v>
      </c>
      <c r="D37" s="247" t="s">
        <v>85</v>
      </c>
      <c r="E37" s="247" t="s">
        <v>78</v>
      </c>
      <c r="F37" s="247" t="s">
        <v>260</v>
      </c>
      <c r="G37" s="243">
        <v>42838</v>
      </c>
      <c r="H37" s="243">
        <v>42839</v>
      </c>
      <c r="I37" s="244">
        <v>1</v>
      </c>
      <c r="J37" s="243">
        <v>42839</v>
      </c>
      <c r="K37" s="244">
        <v>1</v>
      </c>
      <c r="L37" s="243">
        <v>42856</v>
      </c>
      <c r="M37" s="244">
        <v>18</v>
      </c>
      <c r="N37" s="244" t="s">
        <v>82</v>
      </c>
      <c r="O37" s="244" t="s">
        <v>82</v>
      </c>
      <c r="P37" s="247"/>
      <c r="Q37" s="244">
        <v>17</v>
      </c>
      <c r="R37" s="247" t="s">
        <v>81</v>
      </c>
      <c r="S37" s="247" t="s">
        <v>261</v>
      </c>
      <c r="T37" s="247"/>
    </row>
    <row r="38" spans="1:20" x14ac:dyDescent="0.25">
      <c r="A38" s="247" t="s">
        <v>73</v>
      </c>
      <c r="B38" s="244">
        <v>10406</v>
      </c>
      <c r="C38" s="247" t="s">
        <v>316</v>
      </c>
      <c r="D38" s="247" t="s">
        <v>85</v>
      </c>
      <c r="E38" s="247" t="s">
        <v>78</v>
      </c>
      <c r="F38" s="247" t="s">
        <v>125</v>
      </c>
      <c r="G38" s="243">
        <v>42838</v>
      </c>
      <c r="H38" s="243">
        <v>42838</v>
      </c>
      <c r="I38" s="244">
        <v>0</v>
      </c>
      <c r="J38" s="243">
        <v>42838</v>
      </c>
      <c r="K38" s="244">
        <v>0</v>
      </c>
      <c r="L38" s="243" t="s">
        <v>82</v>
      </c>
      <c r="M38" s="244" t="s">
        <v>82</v>
      </c>
      <c r="N38" s="244" t="s">
        <v>82</v>
      </c>
      <c r="O38" s="244" t="s">
        <v>82</v>
      </c>
      <c r="P38" s="247"/>
      <c r="Q38" s="244">
        <v>17</v>
      </c>
      <c r="R38" s="247" t="s">
        <v>81</v>
      </c>
      <c r="S38" s="247" t="s">
        <v>261</v>
      </c>
      <c r="T38" s="247"/>
    </row>
    <row r="39" spans="1:20" x14ac:dyDescent="0.25">
      <c r="A39" s="247" t="s">
        <v>73</v>
      </c>
      <c r="B39" s="244">
        <v>10400</v>
      </c>
      <c r="C39" s="247" t="s">
        <v>316</v>
      </c>
      <c r="D39" s="247" t="s">
        <v>85</v>
      </c>
      <c r="E39" s="247" t="s">
        <v>78</v>
      </c>
      <c r="F39" s="247" t="s">
        <v>125</v>
      </c>
      <c r="G39" s="243">
        <v>42837</v>
      </c>
      <c r="H39" s="243">
        <v>42837</v>
      </c>
      <c r="I39" s="244">
        <v>0</v>
      </c>
      <c r="J39" s="243">
        <v>42837</v>
      </c>
      <c r="K39" s="244">
        <v>0</v>
      </c>
      <c r="L39" s="243" t="s">
        <v>82</v>
      </c>
      <c r="M39" s="244" t="s">
        <v>82</v>
      </c>
      <c r="N39" s="244" t="s">
        <v>82</v>
      </c>
      <c r="O39" s="244" t="s">
        <v>82</v>
      </c>
      <c r="P39" s="247"/>
      <c r="Q39" s="244">
        <v>18</v>
      </c>
      <c r="R39" s="247" t="s">
        <v>81</v>
      </c>
      <c r="S39" s="247" t="s">
        <v>261</v>
      </c>
      <c r="T39" s="247"/>
    </row>
    <row r="40" spans="1:20" x14ac:dyDescent="0.25">
      <c r="A40" s="247" t="s">
        <v>73</v>
      </c>
      <c r="B40" s="244">
        <v>10401</v>
      </c>
      <c r="C40" s="247" t="s">
        <v>316</v>
      </c>
      <c r="D40" s="247" t="s">
        <v>85</v>
      </c>
      <c r="E40" s="247" t="s">
        <v>78</v>
      </c>
      <c r="F40" s="247" t="s">
        <v>125</v>
      </c>
      <c r="G40" s="243">
        <v>42837</v>
      </c>
      <c r="H40" s="243">
        <v>42838</v>
      </c>
      <c r="I40" s="244">
        <v>1</v>
      </c>
      <c r="J40" s="243">
        <v>42838</v>
      </c>
      <c r="K40" s="244">
        <v>1</v>
      </c>
      <c r="L40" s="243" t="s">
        <v>82</v>
      </c>
      <c r="M40" s="244" t="s">
        <v>82</v>
      </c>
      <c r="N40" s="244" t="s">
        <v>82</v>
      </c>
      <c r="O40" s="244" t="s">
        <v>82</v>
      </c>
      <c r="P40" s="247"/>
      <c r="Q40" s="244">
        <v>18</v>
      </c>
      <c r="R40" s="247" t="s">
        <v>81</v>
      </c>
      <c r="S40" s="247" t="s">
        <v>261</v>
      </c>
      <c r="T40" s="247"/>
    </row>
    <row r="41" spans="1:20" x14ac:dyDescent="0.25">
      <c r="A41" s="247" t="s">
        <v>73</v>
      </c>
      <c r="B41" s="244">
        <v>10402</v>
      </c>
      <c r="C41" s="247" t="s">
        <v>316</v>
      </c>
      <c r="D41" s="247" t="s">
        <v>98</v>
      </c>
      <c r="E41" s="247" t="s">
        <v>78</v>
      </c>
      <c r="F41" s="247" t="s">
        <v>125</v>
      </c>
      <c r="G41" s="243">
        <v>42837</v>
      </c>
      <c r="H41" s="243">
        <v>42837</v>
      </c>
      <c r="I41" s="244">
        <v>0</v>
      </c>
      <c r="J41" s="243">
        <v>42837</v>
      </c>
      <c r="K41" s="244">
        <v>0</v>
      </c>
      <c r="L41" s="243" t="s">
        <v>82</v>
      </c>
      <c r="M41" s="244" t="s">
        <v>82</v>
      </c>
      <c r="N41" s="244" t="s">
        <v>82</v>
      </c>
      <c r="O41" s="244" t="s">
        <v>82</v>
      </c>
      <c r="P41" s="247"/>
      <c r="Q41" s="244">
        <v>18</v>
      </c>
      <c r="R41" s="247" t="s">
        <v>81</v>
      </c>
      <c r="S41" s="247" t="s">
        <v>261</v>
      </c>
      <c r="T41" s="247"/>
    </row>
    <row r="42" spans="1:20" x14ac:dyDescent="0.25">
      <c r="A42" s="247" t="s">
        <v>73</v>
      </c>
      <c r="B42" s="244">
        <v>10397</v>
      </c>
      <c r="C42" s="247" t="s">
        <v>316</v>
      </c>
      <c r="D42" s="247" t="s">
        <v>102</v>
      </c>
      <c r="E42" s="247" t="s">
        <v>78</v>
      </c>
      <c r="F42" s="247" t="s">
        <v>125</v>
      </c>
      <c r="G42" s="243">
        <v>42836</v>
      </c>
      <c r="H42" s="243">
        <v>42836</v>
      </c>
      <c r="I42" s="244">
        <v>0</v>
      </c>
      <c r="J42" s="243">
        <v>42836</v>
      </c>
      <c r="K42" s="244">
        <v>0</v>
      </c>
      <c r="L42" s="243" t="s">
        <v>82</v>
      </c>
      <c r="M42" s="244" t="s">
        <v>82</v>
      </c>
      <c r="N42" s="244" t="s">
        <v>82</v>
      </c>
      <c r="O42" s="244" t="s">
        <v>82</v>
      </c>
      <c r="P42" s="247"/>
      <c r="Q42" s="244">
        <v>19</v>
      </c>
      <c r="R42" s="247" t="s">
        <v>81</v>
      </c>
      <c r="S42" s="247" t="s">
        <v>261</v>
      </c>
      <c r="T42" s="247"/>
    </row>
    <row r="43" spans="1:20" x14ac:dyDescent="0.25">
      <c r="A43" s="247" t="s">
        <v>73</v>
      </c>
      <c r="B43" s="244">
        <v>10386</v>
      </c>
      <c r="C43" s="247" t="s">
        <v>326</v>
      </c>
      <c r="D43" s="247" t="s">
        <v>85</v>
      </c>
      <c r="E43" s="247" t="s">
        <v>86</v>
      </c>
      <c r="F43" s="247" t="s">
        <v>271</v>
      </c>
      <c r="G43" s="243">
        <v>42832</v>
      </c>
      <c r="H43" s="243">
        <v>42832</v>
      </c>
      <c r="I43" s="244">
        <v>0</v>
      </c>
      <c r="J43" s="243">
        <v>42832</v>
      </c>
      <c r="K43" s="244">
        <v>0</v>
      </c>
      <c r="L43" s="243" t="s">
        <v>82</v>
      </c>
      <c r="M43" s="244" t="s">
        <v>82</v>
      </c>
      <c r="N43" s="244" t="s">
        <v>82</v>
      </c>
      <c r="O43" s="244" t="s">
        <v>82</v>
      </c>
      <c r="P43" s="247"/>
      <c r="Q43" s="244">
        <v>23</v>
      </c>
      <c r="R43" s="247" t="s">
        <v>81</v>
      </c>
      <c r="S43" s="247" t="s">
        <v>261</v>
      </c>
      <c r="T43" s="247"/>
    </row>
    <row r="44" spans="1:20" x14ac:dyDescent="0.25">
      <c r="A44" s="247" t="s">
        <v>73</v>
      </c>
      <c r="B44" s="244">
        <v>10387</v>
      </c>
      <c r="C44" s="247" t="s">
        <v>316</v>
      </c>
      <c r="D44" s="247" t="s">
        <v>128</v>
      </c>
      <c r="E44" s="247" t="s">
        <v>78</v>
      </c>
      <c r="F44" s="247" t="s">
        <v>125</v>
      </c>
      <c r="G44" s="243">
        <v>42832</v>
      </c>
      <c r="H44" s="243">
        <v>42832</v>
      </c>
      <c r="I44" s="244">
        <v>0</v>
      </c>
      <c r="J44" s="243">
        <v>42832</v>
      </c>
      <c r="K44" s="244">
        <v>0</v>
      </c>
      <c r="L44" s="243" t="s">
        <v>82</v>
      </c>
      <c r="M44" s="244" t="s">
        <v>82</v>
      </c>
      <c r="N44" s="244" t="s">
        <v>82</v>
      </c>
      <c r="O44" s="244" t="s">
        <v>82</v>
      </c>
      <c r="P44" s="247"/>
      <c r="Q44" s="244">
        <v>23</v>
      </c>
      <c r="R44" s="247" t="s">
        <v>81</v>
      </c>
      <c r="S44" s="247" t="s">
        <v>261</v>
      </c>
      <c r="T44" s="247"/>
    </row>
    <row r="45" spans="1:20" x14ac:dyDescent="0.25">
      <c r="A45" s="247" t="s">
        <v>73</v>
      </c>
      <c r="B45" s="244">
        <v>10388</v>
      </c>
      <c r="C45" s="247" t="s">
        <v>316</v>
      </c>
      <c r="D45" s="247" t="s">
        <v>290</v>
      </c>
      <c r="E45" s="247" t="s">
        <v>78</v>
      </c>
      <c r="F45" s="247" t="s">
        <v>125</v>
      </c>
      <c r="G45" s="243">
        <v>42832</v>
      </c>
      <c r="H45" s="243">
        <v>42832</v>
      </c>
      <c r="I45" s="244">
        <v>0</v>
      </c>
      <c r="J45" s="243">
        <v>42832</v>
      </c>
      <c r="K45" s="244">
        <v>0</v>
      </c>
      <c r="L45" s="243" t="s">
        <v>82</v>
      </c>
      <c r="M45" s="244" t="s">
        <v>82</v>
      </c>
      <c r="N45" s="244" t="s">
        <v>82</v>
      </c>
      <c r="O45" s="244" t="s">
        <v>82</v>
      </c>
      <c r="P45" s="247"/>
      <c r="Q45" s="244">
        <v>23</v>
      </c>
      <c r="R45" s="247" t="s">
        <v>81</v>
      </c>
      <c r="S45" s="247" t="s">
        <v>261</v>
      </c>
      <c r="T45" s="247"/>
    </row>
    <row r="46" spans="1:20" x14ac:dyDescent="0.25">
      <c r="A46" s="247" t="s">
        <v>73</v>
      </c>
      <c r="B46" s="244">
        <v>10389</v>
      </c>
      <c r="C46" s="247" t="s">
        <v>326</v>
      </c>
      <c r="D46" s="247" t="s">
        <v>85</v>
      </c>
      <c r="E46" s="247" t="s">
        <v>86</v>
      </c>
      <c r="F46" s="247" t="s">
        <v>271</v>
      </c>
      <c r="G46" s="243">
        <v>42832</v>
      </c>
      <c r="H46" s="243">
        <v>42832</v>
      </c>
      <c r="I46" s="244">
        <v>0</v>
      </c>
      <c r="J46" s="243">
        <v>42832</v>
      </c>
      <c r="K46" s="244">
        <v>0</v>
      </c>
      <c r="L46" s="243" t="s">
        <v>82</v>
      </c>
      <c r="M46" s="244" t="s">
        <v>82</v>
      </c>
      <c r="N46" s="244" t="s">
        <v>82</v>
      </c>
      <c r="O46" s="244" t="s">
        <v>82</v>
      </c>
      <c r="P46" s="247"/>
      <c r="Q46" s="244">
        <v>23</v>
      </c>
      <c r="R46" s="247" t="s">
        <v>81</v>
      </c>
      <c r="S46" s="247">
        <v>0</v>
      </c>
      <c r="T46" s="247"/>
    </row>
    <row r="47" spans="1:20" x14ac:dyDescent="0.25">
      <c r="A47" s="247" t="s">
        <v>73</v>
      </c>
      <c r="B47" s="244">
        <v>10390</v>
      </c>
      <c r="C47" s="247" t="s">
        <v>326</v>
      </c>
      <c r="D47" s="247" t="s">
        <v>98</v>
      </c>
      <c r="E47" s="247" t="s">
        <v>86</v>
      </c>
      <c r="F47" s="247" t="s">
        <v>260</v>
      </c>
      <c r="G47" s="243">
        <v>42832</v>
      </c>
      <c r="H47" s="243">
        <v>42832</v>
      </c>
      <c r="I47" s="244">
        <v>0</v>
      </c>
      <c r="J47" s="243">
        <v>42832</v>
      </c>
      <c r="K47" s="244">
        <v>0</v>
      </c>
      <c r="L47" s="243">
        <v>42866</v>
      </c>
      <c r="M47" s="244">
        <v>34</v>
      </c>
      <c r="N47" s="244" t="s">
        <v>82</v>
      </c>
      <c r="O47" s="244" t="s">
        <v>82</v>
      </c>
      <c r="P47" s="247"/>
      <c r="Q47" s="244">
        <v>23</v>
      </c>
      <c r="R47" s="247" t="s">
        <v>81</v>
      </c>
      <c r="S47" s="247" t="s">
        <v>261</v>
      </c>
      <c r="T47" s="247"/>
    </row>
    <row r="48" spans="1:20" x14ac:dyDescent="0.25">
      <c r="A48" s="247" t="s">
        <v>73</v>
      </c>
      <c r="B48" s="244">
        <v>10391</v>
      </c>
      <c r="C48" s="247" t="s">
        <v>326</v>
      </c>
      <c r="D48" s="247" t="s">
        <v>85</v>
      </c>
      <c r="E48" s="247" t="s">
        <v>86</v>
      </c>
      <c r="F48" s="247" t="s">
        <v>271</v>
      </c>
      <c r="G48" s="243">
        <v>42832</v>
      </c>
      <c r="H48" s="243">
        <v>42832</v>
      </c>
      <c r="I48" s="244">
        <v>0</v>
      </c>
      <c r="J48" s="243">
        <v>42832</v>
      </c>
      <c r="K48" s="244">
        <v>0</v>
      </c>
      <c r="L48" s="243" t="s">
        <v>82</v>
      </c>
      <c r="M48" s="244" t="s">
        <v>82</v>
      </c>
      <c r="N48" s="244" t="s">
        <v>82</v>
      </c>
      <c r="O48" s="244" t="s">
        <v>82</v>
      </c>
      <c r="P48" s="247"/>
      <c r="Q48" s="244">
        <v>23</v>
      </c>
      <c r="R48" s="247" t="s">
        <v>81</v>
      </c>
      <c r="S48" s="247" t="s">
        <v>261</v>
      </c>
      <c r="T48" s="247"/>
    </row>
    <row r="49" spans="1:20" x14ac:dyDescent="0.25">
      <c r="A49" s="247" t="s">
        <v>73</v>
      </c>
      <c r="B49" s="244">
        <v>10385</v>
      </c>
      <c r="C49" s="247" t="s">
        <v>316</v>
      </c>
      <c r="D49" s="247" t="s">
        <v>188</v>
      </c>
      <c r="E49" s="247" t="s">
        <v>78</v>
      </c>
      <c r="F49" s="247" t="s">
        <v>260</v>
      </c>
      <c r="G49" s="243">
        <v>42831</v>
      </c>
      <c r="H49" s="243">
        <v>42832</v>
      </c>
      <c r="I49" s="244">
        <v>1</v>
      </c>
      <c r="J49" s="243">
        <v>42832</v>
      </c>
      <c r="K49" s="244">
        <v>1</v>
      </c>
      <c r="L49" s="243">
        <v>42856</v>
      </c>
      <c r="M49" s="244">
        <v>25</v>
      </c>
      <c r="N49" s="244" t="s">
        <v>82</v>
      </c>
      <c r="O49" s="244" t="s">
        <v>82</v>
      </c>
      <c r="P49" s="247"/>
      <c r="Q49" s="244">
        <v>24</v>
      </c>
      <c r="R49" s="247" t="s">
        <v>81</v>
      </c>
      <c r="S49" s="247" t="s">
        <v>261</v>
      </c>
      <c r="T49" s="247"/>
    </row>
    <row r="50" spans="1:20" x14ac:dyDescent="0.25">
      <c r="A50" s="247" t="s">
        <v>73</v>
      </c>
      <c r="B50" s="244">
        <v>10379</v>
      </c>
      <c r="C50" s="247" t="s">
        <v>316</v>
      </c>
      <c r="D50" s="247" t="s">
        <v>98</v>
      </c>
      <c r="E50" s="247" t="s">
        <v>78</v>
      </c>
      <c r="F50" s="247" t="s">
        <v>125</v>
      </c>
      <c r="G50" s="243">
        <v>42829</v>
      </c>
      <c r="H50" s="243">
        <v>42829</v>
      </c>
      <c r="I50" s="244">
        <v>0</v>
      </c>
      <c r="J50" s="243">
        <v>42829</v>
      </c>
      <c r="K50" s="244">
        <v>0</v>
      </c>
      <c r="L50" s="243" t="s">
        <v>82</v>
      </c>
      <c r="M50" s="244" t="s">
        <v>82</v>
      </c>
      <c r="N50" s="244" t="s">
        <v>82</v>
      </c>
      <c r="O50" s="244" t="s">
        <v>82</v>
      </c>
      <c r="P50" s="247"/>
      <c r="Q50" s="244">
        <v>26</v>
      </c>
      <c r="R50" s="247" t="s">
        <v>81</v>
      </c>
      <c r="S50" s="247" t="s">
        <v>261</v>
      </c>
      <c r="T50" s="247"/>
    </row>
    <row r="51" spans="1:20" ht="30" x14ac:dyDescent="0.25">
      <c r="A51" s="247" t="s">
        <v>338</v>
      </c>
      <c r="B51" s="244">
        <v>10456</v>
      </c>
      <c r="C51" s="247"/>
      <c r="D51" s="247" t="s">
        <v>385</v>
      </c>
      <c r="E51" s="247" t="s">
        <v>78</v>
      </c>
      <c r="F51" s="247" t="s">
        <v>363</v>
      </c>
      <c r="G51" s="243">
        <v>42828</v>
      </c>
      <c r="H51" s="243">
        <v>42849</v>
      </c>
      <c r="I51" s="244">
        <v>21</v>
      </c>
      <c r="J51" s="243">
        <v>42849</v>
      </c>
      <c r="K51" s="244">
        <v>21</v>
      </c>
      <c r="L51" s="244"/>
      <c r="M51" s="244"/>
      <c r="N51" s="244" t="s">
        <v>82</v>
      </c>
      <c r="O51" s="244" t="s">
        <v>82</v>
      </c>
      <c r="P51" s="247"/>
      <c r="Q51" s="244">
        <v>27</v>
      </c>
      <c r="R51" s="247" t="s">
        <v>396</v>
      </c>
      <c r="S51" s="247"/>
      <c r="T51" s="247"/>
    </row>
    <row r="52" spans="1:20" x14ac:dyDescent="0.25">
      <c r="A52" s="247" t="s">
        <v>73</v>
      </c>
      <c r="B52" s="244">
        <v>10028</v>
      </c>
      <c r="C52" s="247" t="s">
        <v>316</v>
      </c>
      <c r="D52" s="247" t="s">
        <v>188</v>
      </c>
      <c r="E52" s="247" t="s">
        <v>78</v>
      </c>
      <c r="F52" s="247" t="s">
        <v>125</v>
      </c>
      <c r="G52" s="243">
        <v>42824</v>
      </c>
      <c r="H52" s="243">
        <v>42824</v>
      </c>
      <c r="I52" s="244">
        <v>0</v>
      </c>
      <c r="J52" s="243">
        <v>42824</v>
      </c>
      <c r="K52" s="244">
        <v>0</v>
      </c>
      <c r="L52" s="243" t="s">
        <v>82</v>
      </c>
      <c r="M52" s="244" t="s">
        <v>82</v>
      </c>
      <c r="N52" s="244" t="s">
        <v>82</v>
      </c>
      <c r="O52" s="244" t="s">
        <v>82</v>
      </c>
      <c r="P52" s="247"/>
      <c r="Q52" s="244">
        <v>31</v>
      </c>
      <c r="R52" s="247" t="s">
        <v>81</v>
      </c>
      <c r="S52" s="247" t="s">
        <v>261</v>
      </c>
      <c r="T52" s="247"/>
    </row>
    <row r="53" spans="1:20" x14ac:dyDescent="0.25">
      <c r="A53" s="247" t="s">
        <v>73</v>
      </c>
      <c r="B53" s="244">
        <v>10030</v>
      </c>
      <c r="C53" s="247" t="s">
        <v>326</v>
      </c>
      <c r="D53" s="247" t="s">
        <v>77</v>
      </c>
      <c r="E53" s="247" t="s">
        <v>86</v>
      </c>
      <c r="F53" s="247" t="s">
        <v>260</v>
      </c>
      <c r="G53" s="243">
        <v>42824</v>
      </c>
      <c r="H53" s="243">
        <v>42824</v>
      </c>
      <c r="I53" s="244">
        <v>0</v>
      </c>
      <c r="J53" s="243">
        <v>42824</v>
      </c>
      <c r="K53" s="244">
        <v>0</v>
      </c>
      <c r="L53" s="243">
        <v>42864</v>
      </c>
      <c r="M53" s="244">
        <v>40</v>
      </c>
      <c r="N53" s="244" t="s">
        <v>82</v>
      </c>
      <c r="O53" s="244" t="s">
        <v>82</v>
      </c>
      <c r="P53" s="247"/>
      <c r="Q53" s="244">
        <v>31</v>
      </c>
      <c r="R53" s="247" t="s">
        <v>81</v>
      </c>
      <c r="S53" s="247" t="s">
        <v>261</v>
      </c>
      <c r="T53" s="247"/>
    </row>
    <row r="54" spans="1:20" x14ac:dyDescent="0.25">
      <c r="A54" s="247" t="s">
        <v>73</v>
      </c>
      <c r="B54" s="244">
        <v>10024</v>
      </c>
      <c r="C54" s="247" t="s">
        <v>326</v>
      </c>
      <c r="D54" s="247" t="s">
        <v>85</v>
      </c>
      <c r="E54" s="247" t="s">
        <v>86</v>
      </c>
      <c r="F54" s="247" t="s">
        <v>271</v>
      </c>
      <c r="G54" s="243">
        <v>42823</v>
      </c>
      <c r="H54" s="243">
        <v>42823</v>
      </c>
      <c r="I54" s="244">
        <v>0</v>
      </c>
      <c r="J54" s="243">
        <v>42823</v>
      </c>
      <c r="K54" s="244">
        <v>0</v>
      </c>
      <c r="L54" s="243" t="s">
        <v>82</v>
      </c>
      <c r="M54" s="244" t="s">
        <v>82</v>
      </c>
      <c r="N54" s="244" t="s">
        <v>82</v>
      </c>
      <c r="O54" s="244" t="s">
        <v>82</v>
      </c>
      <c r="P54" s="247"/>
      <c r="Q54" s="244">
        <v>32</v>
      </c>
      <c r="R54" s="247" t="s">
        <v>81</v>
      </c>
      <c r="S54" s="247">
        <v>0</v>
      </c>
      <c r="T54" s="247"/>
    </row>
    <row r="55" spans="1:20" x14ac:dyDescent="0.25">
      <c r="A55" s="247" t="s">
        <v>73</v>
      </c>
      <c r="B55" s="244">
        <v>10020</v>
      </c>
      <c r="C55" s="247" t="s">
        <v>316</v>
      </c>
      <c r="D55" s="247" t="s">
        <v>77</v>
      </c>
      <c r="E55" s="247" t="s">
        <v>78</v>
      </c>
      <c r="F55" s="247" t="s">
        <v>125</v>
      </c>
      <c r="G55" s="243">
        <v>42821</v>
      </c>
      <c r="H55" s="243">
        <v>42821</v>
      </c>
      <c r="I55" s="244">
        <v>0</v>
      </c>
      <c r="J55" s="243">
        <v>42821</v>
      </c>
      <c r="K55" s="244">
        <v>0</v>
      </c>
      <c r="L55" s="243" t="s">
        <v>82</v>
      </c>
      <c r="M55" s="244" t="s">
        <v>82</v>
      </c>
      <c r="N55" s="244" t="s">
        <v>82</v>
      </c>
      <c r="O55" s="244" t="s">
        <v>82</v>
      </c>
      <c r="P55" s="247"/>
      <c r="Q55" s="244">
        <v>34</v>
      </c>
      <c r="R55" s="247" t="s">
        <v>81</v>
      </c>
      <c r="S55" s="247" t="s">
        <v>261</v>
      </c>
      <c r="T55" s="247"/>
    </row>
    <row r="56" spans="1:20" x14ac:dyDescent="0.25">
      <c r="A56" s="247" t="s">
        <v>73</v>
      </c>
      <c r="B56" s="244">
        <v>10018</v>
      </c>
      <c r="C56" s="247" t="s">
        <v>316</v>
      </c>
      <c r="D56" s="247" t="s">
        <v>85</v>
      </c>
      <c r="E56" s="247" t="s">
        <v>78</v>
      </c>
      <c r="F56" s="247" t="s">
        <v>125</v>
      </c>
      <c r="G56" s="243">
        <v>42818</v>
      </c>
      <c r="H56" s="243">
        <v>42828</v>
      </c>
      <c r="I56" s="244">
        <v>10</v>
      </c>
      <c r="J56" s="243">
        <v>42828</v>
      </c>
      <c r="K56" s="244">
        <v>10</v>
      </c>
      <c r="L56" s="243" t="s">
        <v>82</v>
      </c>
      <c r="M56" s="244" t="s">
        <v>82</v>
      </c>
      <c r="N56" s="244" t="s">
        <v>82</v>
      </c>
      <c r="O56" s="244" t="s">
        <v>82</v>
      </c>
      <c r="P56" s="247"/>
      <c r="Q56" s="244">
        <v>37</v>
      </c>
      <c r="R56" s="247" t="s">
        <v>81</v>
      </c>
      <c r="S56" s="247" t="s">
        <v>261</v>
      </c>
      <c r="T56" s="247"/>
    </row>
    <row r="57" spans="1:20" x14ac:dyDescent="0.25">
      <c r="A57" s="247" t="s">
        <v>73</v>
      </c>
      <c r="B57" s="253">
        <v>10489</v>
      </c>
      <c r="C57" s="247" t="s">
        <v>316</v>
      </c>
      <c r="D57" s="247" t="s">
        <v>98</v>
      </c>
      <c r="E57" s="247" t="s">
        <v>78</v>
      </c>
      <c r="F57" s="247" t="s">
        <v>125</v>
      </c>
      <c r="G57" s="243">
        <v>42818</v>
      </c>
      <c r="H57" s="244" t="s">
        <v>82</v>
      </c>
      <c r="I57" s="244" t="s">
        <v>82</v>
      </c>
      <c r="J57" s="244" t="s">
        <v>82</v>
      </c>
      <c r="K57" s="244" t="s">
        <v>82</v>
      </c>
      <c r="L57" s="243" t="s">
        <v>82</v>
      </c>
      <c r="M57" s="244" t="s">
        <v>82</v>
      </c>
      <c r="N57" s="244" t="s">
        <v>82</v>
      </c>
      <c r="O57" s="244" t="s">
        <v>82</v>
      </c>
      <c r="P57" s="247"/>
      <c r="Q57" s="244">
        <v>37</v>
      </c>
      <c r="R57" s="247" t="s">
        <v>81</v>
      </c>
      <c r="S57" s="247" t="s">
        <v>261</v>
      </c>
      <c r="T57" s="247"/>
    </row>
    <row r="58" spans="1:20" x14ac:dyDescent="0.25">
      <c r="A58" s="247" t="s">
        <v>73</v>
      </c>
      <c r="B58" s="244">
        <v>10011</v>
      </c>
      <c r="C58" s="247" t="s">
        <v>326</v>
      </c>
      <c r="D58" s="247" t="s">
        <v>95</v>
      </c>
      <c r="E58" s="247" t="s">
        <v>86</v>
      </c>
      <c r="F58" s="247" t="s">
        <v>260</v>
      </c>
      <c r="G58" s="243">
        <v>42817</v>
      </c>
      <c r="H58" s="243">
        <v>42817</v>
      </c>
      <c r="I58" s="244">
        <v>0</v>
      </c>
      <c r="J58" s="243">
        <v>42817</v>
      </c>
      <c r="K58" s="244">
        <v>0</v>
      </c>
      <c r="L58" s="243">
        <v>42858</v>
      </c>
      <c r="M58" s="244">
        <v>41</v>
      </c>
      <c r="N58" s="244" t="s">
        <v>82</v>
      </c>
      <c r="O58" s="244" t="s">
        <v>82</v>
      </c>
      <c r="P58" s="247"/>
      <c r="Q58" s="244">
        <v>38</v>
      </c>
      <c r="R58" s="247" t="s">
        <v>81</v>
      </c>
      <c r="S58" s="247" t="s">
        <v>261</v>
      </c>
      <c r="T58" s="247"/>
    </row>
    <row r="59" spans="1:20" x14ac:dyDescent="0.25">
      <c r="A59" s="247" t="s">
        <v>73</v>
      </c>
      <c r="B59" s="244">
        <v>10012</v>
      </c>
      <c r="C59" s="247" t="s">
        <v>316</v>
      </c>
      <c r="D59" s="247" t="s">
        <v>128</v>
      </c>
      <c r="E59" s="247" t="s">
        <v>78</v>
      </c>
      <c r="F59" s="247" t="s">
        <v>125</v>
      </c>
      <c r="G59" s="243">
        <v>42817</v>
      </c>
      <c r="H59" s="243">
        <v>42817</v>
      </c>
      <c r="I59" s="244">
        <v>0</v>
      </c>
      <c r="J59" s="243">
        <v>42817</v>
      </c>
      <c r="K59" s="244">
        <v>0</v>
      </c>
      <c r="L59" s="243" t="s">
        <v>82</v>
      </c>
      <c r="M59" s="244" t="s">
        <v>82</v>
      </c>
      <c r="N59" s="244" t="s">
        <v>82</v>
      </c>
      <c r="O59" s="244" t="s">
        <v>82</v>
      </c>
      <c r="P59" s="247"/>
      <c r="Q59" s="244">
        <v>38</v>
      </c>
      <c r="R59" s="247" t="s">
        <v>81</v>
      </c>
      <c r="S59" s="247" t="s">
        <v>261</v>
      </c>
      <c r="T59" s="247"/>
    </row>
    <row r="60" spans="1:20" x14ac:dyDescent="0.25">
      <c r="A60" s="247" t="s">
        <v>73</v>
      </c>
      <c r="B60" s="244">
        <v>10013</v>
      </c>
      <c r="C60" s="247" t="s">
        <v>316</v>
      </c>
      <c r="D60" s="247" t="s">
        <v>95</v>
      </c>
      <c r="E60" s="247" t="s">
        <v>78</v>
      </c>
      <c r="F60" s="247" t="s">
        <v>271</v>
      </c>
      <c r="G60" s="243">
        <v>42817</v>
      </c>
      <c r="H60" s="243">
        <v>42817</v>
      </c>
      <c r="I60" s="244">
        <v>0</v>
      </c>
      <c r="J60" s="243">
        <v>42817</v>
      </c>
      <c r="K60" s="244">
        <v>0</v>
      </c>
      <c r="L60" s="243" t="s">
        <v>82</v>
      </c>
      <c r="M60" s="244" t="s">
        <v>82</v>
      </c>
      <c r="N60" s="244" t="s">
        <v>82</v>
      </c>
      <c r="O60" s="244" t="s">
        <v>82</v>
      </c>
      <c r="P60" s="247"/>
      <c r="Q60" s="244">
        <v>38</v>
      </c>
      <c r="R60" s="247" t="s">
        <v>81</v>
      </c>
      <c r="S60" s="247" t="s">
        <v>261</v>
      </c>
      <c r="T60" s="247"/>
    </row>
    <row r="61" spans="1:20" x14ac:dyDescent="0.25">
      <c r="A61" s="247" t="s">
        <v>73</v>
      </c>
      <c r="B61" s="244">
        <v>10015</v>
      </c>
      <c r="C61" s="247" t="s">
        <v>316</v>
      </c>
      <c r="D61" s="247" t="s">
        <v>98</v>
      </c>
      <c r="E61" s="247" t="s">
        <v>78</v>
      </c>
      <c r="F61" s="247" t="s">
        <v>125</v>
      </c>
      <c r="G61" s="243">
        <v>42817</v>
      </c>
      <c r="H61" s="243">
        <v>42817</v>
      </c>
      <c r="I61" s="244">
        <v>0</v>
      </c>
      <c r="J61" s="243">
        <v>42817</v>
      </c>
      <c r="K61" s="244">
        <v>0</v>
      </c>
      <c r="L61" s="243" t="s">
        <v>82</v>
      </c>
      <c r="M61" s="244" t="s">
        <v>82</v>
      </c>
      <c r="N61" s="244" t="s">
        <v>82</v>
      </c>
      <c r="O61" s="244" t="s">
        <v>82</v>
      </c>
      <c r="P61" s="247"/>
      <c r="Q61" s="244">
        <v>38</v>
      </c>
      <c r="R61" s="247" t="s">
        <v>81</v>
      </c>
      <c r="S61" s="247">
        <v>0</v>
      </c>
      <c r="T61" s="247"/>
    </row>
    <row r="62" spans="1:20" x14ac:dyDescent="0.25">
      <c r="A62" s="247" t="s">
        <v>73</v>
      </c>
      <c r="B62" s="244">
        <v>10003</v>
      </c>
      <c r="C62" s="247" t="s">
        <v>316</v>
      </c>
      <c r="D62" s="247" t="s">
        <v>102</v>
      </c>
      <c r="E62" s="247" t="s">
        <v>78</v>
      </c>
      <c r="F62" s="247" t="s">
        <v>125</v>
      </c>
      <c r="G62" s="243">
        <v>42816</v>
      </c>
      <c r="H62" s="243">
        <v>42816</v>
      </c>
      <c r="I62" s="244">
        <v>0</v>
      </c>
      <c r="J62" s="243">
        <v>42816</v>
      </c>
      <c r="K62" s="244">
        <v>0</v>
      </c>
      <c r="L62" s="243" t="s">
        <v>82</v>
      </c>
      <c r="M62" s="244" t="s">
        <v>82</v>
      </c>
      <c r="N62" s="244" t="s">
        <v>82</v>
      </c>
      <c r="O62" s="244" t="s">
        <v>82</v>
      </c>
      <c r="P62" s="247"/>
      <c r="Q62" s="244">
        <v>39</v>
      </c>
      <c r="R62" s="247" t="s">
        <v>81</v>
      </c>
      <c r="S62" s="247" t="s">
        <v>261</v>
      </c>
      <c r="T62" s="247"/>
    </row>
    <row r="63" spans="1:20" x14ac:dyDescent="0.25">
      <c r="A63" s="247" t="s">
        <v>73</v>
      </c>
      <c r="B63" s="244">
        <v>10005</v>
      </c>
      <c r="C63" s="247" t="s">
        <v>316</v>
      </c>
      <c r="D63" s="247" t="s">
        <v>85</v>
      </c>
      <c r="E63" s="247" t="s">
        <v>78</v>
      </c>
      <c r="F63" s="247" t="s">
        <v>125</v>
      </c>
      <c r="G63" s="243">
        <v>42816</v>
      </c>
      <c r="H63" s="243">
        <v>42817</v>
      </c>
      <c r="I63" s="244">
        <v>1</v>
      </c>
      <c r="J63" s="243">
        <v>42817</v>
      </c>
      <c r="K63" s="244">
        <v>1</v>
      </c>
      <c r="L63" s="243" t="s">
        <v>82</v>
      </c>
      <c r="M63" s="244" t="s">
        <v>82</v>
      </c>
      <c r="N63" s="244" t="s">
        <v>82</v>
      </c>
      <c r="O63" s="244" t="s">
        <v>82</v>
      </c>
      <c r="P63" s="247"/>
      <c r="Q63" s="244">
        <v>39</v>
      </c>
      <c r="R63" s="247" t="s">
        <v>81</v>
      </c>
      <c r="S63" s="247">
        <v>0</v>
      </c>
      <c r="T63" s="247"/>
    </row>
    <row r="64" spans="1:20" x14ac:dyDescent="0.25">
      <c r="A64" s="247" t="s">
        <v>73</v>
      </c>
      <c r="B64" s="244">
        <v>10373</v>
      </c>
      <c r="C64" s="247" t="s">
        <v>316</v>
      </c>
      <c r="D64" s="247" t="s">
        <v>85</v>
      </c>
      <c r="E64" s="247" t="s">
        <v>78</v>
      </c>
      <c r="F64" s="247" t="s">
        <v>125</v>
      </c>
      <c r="G64" s="243">
        <v>42816</v>
      </c>
      <c r="H64" s="243">
        <v>42839</v>
      </c>
      <c r="I64" s="244">
        <v>23</v>
      </c>
      <c r="J64" s="243">
        <v>42839</v>
      </c>
      <c r="K64" s="244">
        <v>23</v>
      </c>
      <c r="L64" s="243" t="s">
        <v>82</v>
      </c>
      <c r="M64" s="244" t="s">
        <v>82</v>
      </c>
      <c r="N64" s="244" t="s">
        <v>82</v>
      </c>
      <c r="O64" s="244" t="s">
        <v>82</v>
      </c>
      <c r="P64" s="247"/>
      <c r="Q64" s="244">
        <v>39</v>
      </c>
      <c r="R64" s="247" t="s">
        <v>81</v>
      </c>
      <c r="S64" s="247" t="s">
        <v>261</v>
      </c>
      <c r="T64" s="247"/>
    </row>
    <row r="65" spans="1:20" x14ac:dyDescent="0.25">
      <c r="A65" s="247" t="s">
        <v>73</v>
      </c>
      <c r="B65" s="244">
        <v>9994</v>
      </c>
      <c r="C65" s="247" t="s">
        <v>316</v>
      </c>
      <c r="D65" s="247" t="s">
        <v>77</v>
      </c>
      <c r="E65" s="247" t="s">
        <v>78</v>
      </c>
      <c r="F65" s="247" t="s">
        <v>125</v>
      </c>
      <c r="G65" s="243">
        <v>42814</v>
      </c>
      <c r="H65" s="243">
        <v>42814</v>
      </c>
      <c r="I65" s="244">
        <v>0</v>
      </c>
      <c r="J65" s="243">
        <v>42814</v>
      </c>
      <c r="K65" s="244">
        <v>0</v>
      </c>
      <c r="L65" s="243" t="s">
        <v>82</v>
      </c>
      <c r="M65" s="244" t="s">
        <v>82</v>
      </c>
      <c r="N65" s="244" t="s">
        <v>82</v>
      </c>
      <c r="O65" s="244" t="s">
        <v>82</v>
      </c>
      <c r="P65" s="247"/>
      <c r="Q65" s="244">
        <v>41</v>
      </c>
      <c r="R65" s="247" t="s">
        <v>81</v>
      </c>
      <c r="S65" s="247" t="s">
        <v>261</v>
      </c>
      <c r="T65" s="247"/>
    </row>
    <row r="66" spans="1:20" x14ac:dyDescent="0.25">
      <c r="A66" s="247" t="s">
        <v>73</v>
      </c>
      <c r="B66" s="244">
        <v>9989</v>
      </c>
      <c r="C66" s="247" t="s">
        <v>316</v>
      </c>
      <c r="D66" s="247" t="s">
        <v>98</v>
      </c>
      <c r="E66" s="247" t="s">
        <v>78</v>
      </c>
      <c r="F66" s="247" t="s">
        <v>125</v>
      </c>
      <c r="G66" s="243">
        <v>42810</v>
      </c>
      <c r="H66" s="243">
        <v>42810</v>
      </c>
      <c r="I66" s="244">
        <v>0</v>
      </c>
      <c r="J66" s="243">
        <v>42810</v>
      </c>
      <c r="K66" s="244">
        <v>0</v>
      </c>
      <c r="L66" s="243" t="s">
        <v>82</v>
      </c>
      <c r="M66" s="244" t="s">
        <v>82</v>
      </c>
      <c r="N66" s="244" t="s">
        <v>82</v>
      </c>
      <c r="O66" s="244" t="s">
        <v>82</v>
      </c>
      <c r="P66" s="247"/>
      <c r="Q66" s="244">
        <v>45</v>
      </c>
      <c r="R66" s="247" t="s">
        <v>81</v>
      </c>
      <c r="S66" s="247">
        <v>0</v>
      </c>
      <c r="T66" s="247"/>
    </row>
    <row r="67" spans="1:20" x14ac:dyDescent="0.25">
      <c r="A67" s="247" t="s">
        <v>73</v>
      </c>
      <c r="B67" s="244">
        <v>9982</v>
      </c>
      <c r="C67" s="247" t="s">
        <v>316</v>
      </c>
      <c r="D67" s="247" t="s">
        <v>98</v>
      </c>
      <c r="E67" s="247" t="s">
        <v>78</v>
      </c>
      <c r="F67" s="247" t="s">
        <v>260</v>
      </c>
      <c r="G67" s="243">
        <v>42809</v>
      </c>
      <c r="H67" s="243">
        <v>42809</v>
      </c>
      <c r="I67" s="244">
        <v>0</v>
      </c>
      <c r="J67" s="243">
        <v>42809</v>
      </c>
      <c r="K67" s="244">
        <v>0</v>
      </c>
      <c r="L67" s="243">
        <v>42877</v>
      </c>
      <c r="M67" s="244">
        <v>68</v>
      </c>
      <c r="N67" s="244" t="s">
        <v>82</v>
      </c>
      <c r="O67" s="244" t="s">
        <v>82</v>
      </c>
      <c r="P67" s="247"/>
      <c r="Q67" s="244">
        <v>46</v>
      </c>
      <c r="R67" s="247" t="s">
        <v>81</v>
      </c>
      <c r="S67" s="247" t="s">
        <v>261</v>
      </c>
      <c r="T67" s="247"/>
    </row>
    <row r="68" spans="1:20" x14ac:dyDescent="0.25">
      <c r="A68" s="247" t="s">
        <v>73</v>
      </c>
      <c r="B68" s="244">
        <v>9983</v>
      </c>
      <c r="C68" s="247" t="s">
        <v>316</v>
      </c>
      <c r="D68" s="247" t="s">
        <v>128</v>
      </c>
      <c r="E68" s="247" t="s">
        <v>78</v>
      </c>
      <c r="F68" s="247" t="s">
        <v>125</v>
      </c>
      <c r="G68" s="243">
        <v>42809</v>
      </c>
      <c r="H68" s="243">
        <v>42809</v>
      </c>
      <c r="I68" s="244">
        <v>0</v>
      </c>
      <c r="J68" s="243">
        <v>42809</v>
      </c>
      <c r="K68" s="244">
        <v>0</v>
      </c>
      <c r="L68" s="243" t="s">
        <v>82</v>
      </c>
      <c r="M68" s="244" t="s">
        <v>82</v>
      </c>
      <c r="N68" s="244" t="s">
        <v>82</v>
      </c>
      <c r="O68" s="244" t="s">
        <v>82</v>
      </c>
      <c r="P68" s="247"/>
      <c r="Q68" s="244">
        <v>46</v>
      </c>
      <c r="R68" s="247" t="s">
        <v>81</v>
      </c>
      <c r="S68" s="247" t="s">
        <v>261</v>
      </c>
      <c r="T68" s="247"/>
    </row>
    <row r="69" spans="1:20" x14ac:dyDescent="0.25">
      <c r="A69" s="247" t="s">
        <v>73</v>
      </c>
      <c r="B69" s="244">
        <v>9985</v>
      </c>
      <c r="C69" s="247" t="s">
        <v>316</v>
      </c>
      <c r="D69" s="247" t="s">
        <v>85</v>
      </c>
      <c r="E69" s="247" t="s">
        <v>78</v>
      </c>
      <c r="F69" s="247" t="s">
        <v>125</v>
      </c>
      <c r="G69" s="243">
        <v>42809</v>
      </c>
      <c r="H69" s="243">
        <v>42810</v>
      </c>
      <c r="I69" s="244">
        <v>1</v>
      </c>
      <c r="J69" s="243">
        <v>42810</v>
      </c>
      <c r="K69" s="244">
        <v>1</v>
      </c>
      <c r="L69" s="243" t="s">
        <v>82</v>
      </c>
      <c r="M69" s="244" t="s">
        <v>82</v>
      </c>
      <c r="N69" s="244" t="s">
        <v>82</v>
      </c>
      <c r="O69" s="244" t="s">
        <v>82</v>
      </c>
      <c r="P69" s="247"/>
      <c r="Q69" s="244">
        <v>46</v>
      </c>
      <c r="R69" s="247" t="s">
        <v>81</v>
      </c>
      <c r="S69" s="247">
        <v>0</v>
      </c>
      <c r="T69" s="247"/>
    </row>
    <row r="70" spans="1:20" x14ac:dyDescent="0.25">
      <c r="A70" s="247" t="s">
        <v>73</v>
      </c>
      <c r="B70" s="244">
        <v>9979</v>
      </c>
      <c r="C70" s="247" t="s">
        <v>316</v>
      </c>
      <c r="D70" s="247" t="s">
        <v>85</v>
      </c>
      <c r="E70" s="247" t="s">
        <v>78</v>
      </c>
      <c r="F70" s="247" t="s">
        <v>260</v>
      </c>
      <c r="G70" s="243">
        <v>42808</v>
      </c>
      <c r="H70" s="243">
        <v>42809</v>
      </c>
      <c r="I70" s="244">
        <v>1</v>
      </c>
      <c r="J70" s="243">
        <v>42809</v>
      </c>
      <c r="K70" s="244">
        <v>1</v>
      </c>
      <c r="L70" s="243">
        <v>42877</v>
      </c>
      <c r="M70" s="244">
        <v>69</v>
      </c>
      <c r="N70" s="244" t="s">
        <v>82</v>
      </c>
      <c r="O70" s="244" t="s">
        <v>82</v>
      </c>
      <c r="P70" s="247"/>
      <c r="Q70" s="244">
        <v>47</v>
      </c>
      <c r="R70" s="247" t="s">
        <v>81</v>
      </c>
      <c r="S70" s="247" t="s">
        <v>261</v>
      </c>
      <c r="T70" s="247"/>
    </row>
    <row r="71" spans="1:20" x14ac:dyDescent="0.25">
      <c r="A71" s="247" t="s">
        <v>73</v>
      </c>
      <c r="B71" s="244">
        <v>9977</v>
      </c>
      <c r="C71" s="247" t="s">
        <v>316</v>
      </c>
      <c r="D71" s="247" t="s">
        <v>77</v>
      </c>
      <c r="E71" s="247" t="s">
        <v>78</v>
      </c>
      <c r="F71" s="247" t="s">
        <v>125</v>
      </c>
      <c r="G71" s="243">
        <v>42807</v>
      </c>
      <c r="H71" s="243">
        <v>42808</v>
      </c>
      <c r="I71" s="244">
        <v>1</v>
      </c>
      <c r="J71" s="243">
        <v>42808</v>
      </c>
      <c r="K71" s="244">
        <v>1</v>
      </c>
      <c r="L71" s="243" t="s">
        <v>82</v>
      </c>
      <c r="M71" s="244" t="s">
        <v>82</v>
      </c>
      <c r="N71" s="244" t="s">
        <v>82</v>
      </c>
      <c r="O71" s="244" t="s">
        <v>82</v>
      </c>
      <c r="P71" s="247"/>
      <c r="Q71" s="244">
        <v>48</v>
      </c>
      <c r="R71" s="247" t="s">
        <v>81</v>
      </c>
      <c r="S71" s="247" t="s">
        <v>261</v>
      </c>
      <c r="T71" s="247"/>
    </row>
    <row r="72" spans="1:20" x14ac:dyDescent="0.25">
      <c r="A72" s="247" t="s">
        <v>73</v>
      </c>
      <c r="B72" s="244">
        <v>9970</v>
      </c>
      <c r="C72" s="247" t="s">
        <v>316</v>
      </c>
      <c r="D72" s="247" t="s">
        <v>290</v>
      </c>
      <c r="E72" s="247" t="s">
        <v>78</v>
      </c>
      <c r="F72" s="247" t="s">
        <v>125</v>
      </c>
      <c r="G72" s="243">
        <v>42804</v>
      </c>
      <c r="H72" s="243">
        <v>42804</v>
      </c>
      <c r="I72" s="244">
        <v>0</v>
      </c>
      <c r="J72" s="243">
        <v>42804</v>
      </c>
      <c r="K72" s="244">
        <v>0</v>
      </c>
      <c r="L72" s="243" t="s">
        <v>82</v>
      </c>
      <c r="M72" s="244" t="s">
        <v>82</v>
      </c>
      <c r="N72" s="244" t="s">
        <v>82</v>
      </c>
      <c r="O72" s="244" t="s">
        <v>82</v>
      </c>
      <c r="P72" s="247"/>
      <c r="Q72" s="244">
        <v>51</v>
      </c>
      <c r="R72" s="247" t="s">
        <v>81</v>
      </c>
      <c r="S72" s="247" t="s">
        <v>261</v>
      </c>
      <c r="T72" s="247"/>
    </row>
    <row r="73" spans="1:20" x14ac:dyDescent="0.25">
      <c r="A73" s="247" t="s">
        <v>73</v>
      </c>
      <c r="B73" s="244">
        <v>9972</v>
      </c>
      <c r="C73" s="247" t="s">
        <v>316</v>
      </c>
      <c r="D73" s="247" t="s">
        <v>85</v>
      </c>
      <c r="E73" s="247" t="s">
        <v>78</v>
      </c>
      <c r="F73" s="247" t="s">
        <v>260</v>
      </c>
      <c r="G73" s="243">
        <v>42804</v>
      </c>
      <c r="H73" s="243">
        <v>42804</v>
      </c>
      <c r="I73" s="244">
        <v>0</v>
      </c>
      <c r="J73" s="243">
        <v>42804</v>
      </c>
      <c r="K73" s="244">
        <v>0</v>
      </c>
      <c r="L73" s="243">
        <v>42874</v>
      </c>
      <c r="M73" s="244">
        <v>70</v>
      </c>
      <c r="N73" s="244" t="s">
        <v>82</v>
      </c>
      <c r="O73" s="244" t="s">
        <v>82</v>
      </c>
      <c r="P73" s="247"/>
      <c r="Q73" s="244">
        <v>51</v>
      </c>
      <c r="R73" s="247" t="s">
        <v>81</v>
      </c>
      <c r="S73" s="247" t="s">
        <v>261</v>
      </c>
      <c r="T73" s="247"/>
    </row>
    <row r="74" spans="1:20" x14ac:dyDescent="0.25">
      <c r="A74" s="247" t="s">
        <v>73</v>
      </c>
      <c r="B74" s="244">
        <v>9973</v>
      </c>
      <c r="C74" s="247" t="s">
        <v>316</v>
      </c>
      <c r="D74" s="247" t="s">
        <v>77</v>
      </c>
      <c r="E74" s="247" t="s">
        <v>78</v>
      </c>
      <c r="F74" s="247" t="s">
        <v>125</v>
      </c>
      <c r="G74" s="243">
        <v>42804</v>
      </c>
      <c r="H74" s="243">
        <v>42807</v>
      </c>
      <c r="I74" s="244">
        <v>3</v>
      </c>
      <c r="J74" s="243">
        <v>42807</v>
      </c>
      <c r="K74" s="244">
        <v>3</v>
      </c>
      <c r="L74" s="243" t="s">
        <v>82</v>
      </c>
      <c r="M74" s="244" t="s">
        <v>82</v>
      </c>
      <c r="N74" s="244" t="s">
        <v>82</v>
      </c>
      <c r="O74" s="244" t="s">
        <v>82</v>
      </c>
      <c r="P74" s="247"/>
      <c r="Q74" s="244">
        <v>51</v>
      </c>
      <c r="R74" s="247" t="s">
        <v>81</v>
      </c>
      <c r="S74" s="247" t="s">
        <v>261</v>
      </c>
      <c r="T74" s="247"/>
    </row>
    <row r="75" spans="1:20" x14ac:dyDescent="0.25">
      <c r="A75" s="247" t="s">
        <v>73</v>
      </c>
      <c r="B75" s="244">
        <v>9966</v>
      </c>
      <c r="C75" s="247" t="s">
        <v>316</v>
      </c>
      <c r="D75" s="247" t="s">
        <v>188</v>
      </c>
      <c r="E75" s="247" t="s">
        <v>78</v>
      </c>
      <c r="F75" s="247" t="s">
        <v>271</v>
      </c>
      <c r="G75" s="243">
        <v>42803</v>
      </c>
      <c r="H75" s="243">
        <v>42803</v>
      </c>
      <c r="I75" s="244">
        <v>0</v>
      </c>
      <c r="J75" s="243">
        <v>42803</v>
      </c>
      <c r="K75" s="244">
        <v>0</v>
      </c>
      <c r="L75" s="243" t="s">
        <v>82</v>
      </c>
      <c r="M75" s="244" t="s">
        <v>82</v>
      </c>
      <c r="N75" s="244" t="s">
        <v>82</v>
      </c>
      <c r="O75" s="244" t="s">
        <v>82</v>
      </c>
      <c r="P75" s="247"/>
      <c r="Q75" s="244">
        <v>52</v>
      </c>
      <c r="R75" s="247" t="s">
        <v>81</v>
      </c>
      <c r="S75" s="247" t="s">
        <v>261</v>
      </c>
      <c r="T75" s="247"/>
    </row>
    <row r="76" spans="1:20" x14ac:dyDescent="0.25">
      <c r="A76" s="247" t="s">
        <v>73</v>
      </c>
      <c r="B76" s="244">
        <v>9967</v>
      </c>
      <c r="C76" s="247" t="s">
        <v>316</v>
      </c>
      <c r="D76" s="247" t="s">
        <v>98</v>
      </c>
      <c r="E76" s="247" t="s">
        <v>78</v>
      </c>
      <c r="F76" s="247" t="s">
        <v>125</v>
      </c>
      <c r="G76" s="243">
        <v>42803</v>
      </c>
      <c r="H76" s="243">
        <v>42803</v>
      </c>
      <c r="I76" s="244">
        <v>0</v>
      </c>
      <c r="J76" s="243">
        <v>42803</v>
      </c>
      <c r="K76" s="244">
        <v>0</v>
      </c>
      <c r="L76" s="243" t="s">
        <v>82</v>
      </c>
      <c r="M76" s="244" t="s">
        <v>82</v>
      </c>
      <c r="N76" s="244" t="s">
        <v>82</v>
      </c>
      <c r="O76" s="244" t="s">
        <v>82</v>
      </c>
      <c r="P76" s="247"/>
      <c r="Q76" s="244">
        <v>52</v>
      </c>
      <c r="R76" s="247" t="s">
        <v>81</v>
      </c>
      <c r="S76" s="247">
        <v>0</v>
      </c>
      <c r="T76" s="247"/>
    </row>
    <row r="77" spans="1:20" x14ac:dyDescent="0.25">
      <c r="A77" s="247" t="s">
        <v>73</v>
      </c>
      <c r="B77" s="244">
        <v>9968</v>
      </c>
      <c r="C77" s="247" t="s">
        <v>316</v>
      </c>
      <c r="D77" s="247" t="s">
        <v>85</v>
      </c>
      <c r="E77" s="247" t="s">
        <v>78</v>
      </c>
      <c r="F77" s="247" t="s">
        <v>260</v>
      </c>
      <c r="G77" s="243">
        <v>42803</v>
      </c>
      <c r="H77" s="243">
        <v>42804</v>
      </c>
      <c r="I77" s="244">
        <v>1</v>
      </c>
      <c r="J77" s="243">
        <v>42804</v>
      </c>
      <c r="K77" s="244">
        <v>1</v>
      </c>
      <c r="L77" s="243">
        <v>42874</v>
      </c>
      <c r="M77" s="244">
        <v>71</v>
      </c>
      <c r="N77" s="244" t="s">
        <v>82</v>
      </c>
      <c r="O77" s="244" t="s">
        <v>82</v>
      </c>
      <c r="P77" s="247"/>
      <c r="Q77" s="244">
        <v>52</v>
      </c>
      <c r="R77" s="247" t="s">
        <v>81</v>
      </c>
      <c r="S77" s="247" t="s">
        <v>261</v>
      </c>
      <c r="T77" s="247"/>
    </row>
    <row r="78" spans="1:20" x14ac:dyDescent="0.25">
      <c r="A78" s="247" t="s">
        <v>73</v>
      </c>
      <c r="B78" s="244">
        <v>9956</v>
      </c>
      <c r="C78" s="247" t="s">
        <v>316</v>
      </c>
      <c r="D78" s="247" t="s">
        <v>98</v>
      </c>
      <c r="E78" s="247" t="s">
        <v>78</v>
      </c>
      <c r="F78" s="247" t="s">
        <v>260</v>
      </c>
      <c r="G78" s="243">
        <v>42801</v>
      </c>
      <c r="H78" s="243">
        <v>42801</v>
      </c>
      <c r="I78" s="244">
        <v>0</v>
      </c>
      <c r="J78" s="243">
        <v>42801</v>
      </c>
      <c r="K78" s="244">
        <v>0</v>
      </c>
      <c r="L78" s="243">
        <v>42871</v>
      </c>
      <c r="M78" s="244">
        <v>70</v>
      </c>
      <c r="N78" s="244" t="s">
        <v>82</v>
      </c>
      <c r="O78" s="244" t="s">
        <v>82</v>
      </c>
      <c r="P78" s="247"/>
      <c r="Q78" s="244">
        <v>54</v>
      </c>
      <c r="R78" s="247" t="s">
        <v>81</v>
      </c>
      <c r="S78" s="247" t="s">
        <v>261</v>
      </c>
      <c r="T78" s="247"/>
    </row>
    <row r="79" spans="1:20" x14ac:dyDescent="0.25">
      <c r="A79" s="247" t="s">
        <v>73</v>
      </c>
      <c r="B79" s="244">
        <v>9952</v>
      </c>
      <c r="C79" s="247" t="s">
        <v>316</v>
      </c>
      <c r="D79" s="247" t="s">
        <v>77</v>
      </c>
      <c r="E79" s="247" t="s">
        <v>78</v>
      </c>
      <c r="F79" s="247" t="s">
        <v>260</v>
      </c>
      <c r="G79" s="243">
        <v>42800</v>
      </c>
      <c r="H79" s="243">
        <v>42800</v>
      </c>
      <c r="I79" s="244">
        <v>0</v>
      </c>
      <c r="J79" s="243">
        <v>42800</v>
      </c>
      <c r="K79" s="244">
        <v>0</v>
      </c>
      <c r="L79" s="243">
        <v>42874</v>
      </c>
      <c r="M79" s="244">
        <v>74</v>
      </c>
      <c r="N79" s="244" t="s">
        <v>82</v>
      </c>
      <c r="O79" s="244" t="s">
        <v>82</v>
      </c>
      <c r="P79" s="247"/>
      <c r="Q79" s="244">
        <v>55</v>
      </c>
      <c r="R79" s="247" t="s">
        <v>81</v>
      </c>
      <c r="S79" s="247" t="s">
        <v>261</v>
      </c>
      <c r="T79" s="247"/>
    </row>
    <row r="80" spans="1:20" x14ac:dyDescent="0.25">
      <c r="A80" s="247" t="s">
        <v>73</v>
      </c>
      <c r="B80" s="244">
        <v>9953</v>
      </c>
      <c r="C80" s="247" t="s">
        <v>316</v>
      </c>
      <c r="D80" s="247" t="s">
        <v>98</v>
      </c>
      <c r="E80" s="247" t="s">
        <v>78</v>
      </c>
      <c r="F80" s="247" t="s">
        <v>260</v>
      </c>
      <c r="G80" s="243">
        <v>42800</v>
      </c>
      <c r="H80" s="243">
        <v>42800</v>
      </c>
      <c r="I80" s="244">
        <v>0</v>
      </c>
      <c r="J80" s="243">
        <v>42800</v>
      </c>
      <c r="K80" s="244">
        <v>0</v>
      </c>
      <c r="L80" s="243">
        <v>42877</v>
      </c>
      <c r="M80" s="244">
        <v>77</v>
      </c>
      <c r="N80" s="244" t="s">
        <v>82</v>
      </c>
      <c r="O80" s="244" t="s">
        <v>82</v>
      </c>
      <c r="P80" s="247"/>
      <c r="Q80" s="244">
        <v>55</v>
      </c>
      <c r="R80" s="247" t="s">
        <v>81</v>
      </c>
      <c r="S80" s="247" t="s">
        <v>261</v>
      </c>
      <c r="T80" s="247"/>
    </row>
    <row r="81" spans="1:20" x14ac:dyDescent="0.25">
      <c r="A81" s="247" t="s">
        <v>73</v>
      </c>
      <c r="B81" s="244">
        <v>9954</v>
      </c>
      <c r="C81" s="247" t="s">
        <v>316</v>
      </c>
      <c r="D81" s="247" t="s">
        <v>77</v>
      </c>
      <c r="E81" s="247" t="s">
        <v>78</v>
      </c>
      <c r="F81" s="247" t="s">
        <v>260</v>
      </c>
      <c r="G81" s="243">
        <v>42800</v>
      </c>
      <c r="H81" s="243">
        <v>42800</v>
      </c>
      <c r="I81" s="244">
        <v>0</v>
      </c>
      <c r="J81" s="243">
        <v>42800</v>
      </c>
      <c r="K81" s="244">
        <v>0</v>
      </c>
      <c r="L81" s="243">
        <v>42858</v>
      </c>
      <c r="M81" s="244">
        <v>58</v>
      </c>
      <c r="N81" s="244" t="s">
        <v>82</v>
      </c>
      <c r="O81" s="244" t="s">
        <v>82</v>
      </c>
      <c r="P81" s="247"/>
      <c r="Q81" s="244">
        <v>55</v>
      </c>
      <c r="R81" s="247" t="s">
        <v>81</v>
      </c>
      <c r="S81" s="247" t="s">
        <v>261</v>
      </c>
      <c r="T81" s="247"/>
    </row>
    <row r="82" spans="1:20" x14ac:dyDescent="0.25">
      <c r="A82" s="247" t="s">
        <v>73</v>
      </c>
      <c r="B82" s="244">
        <v>9951</v>
      </c>
      <c r="C82" s="247" t="s">
        <v>316</v>
      </c>
      <c r="D82" s="247" t="s">
        <v>111</v>
      </c>
      <c r="E82" s="247" t="s">
        <v>78</v>
      </c>
      <c r="F82" s="247" t="s">
        <v>260</v>
      </c>
      <c r="G82" s="243">
        <v>42797</v>
      </c>
      <c r="H82" s="243">
        <v>42797</v>
      </c>
      <c r="I82" s="244">
        <v>0</v>
      </c>
      <c r="J82" s="243">
        <v>42797</v>
      </c>
      <c r="K82" s="244">
        <v>0</v>
      </c>
      <c r="L82" s="243">
        <v>42860</v>
      </c>
      <c r="M82" s="244">
        <v>63</v>
      </c>
      <c r="N82" s="244" t="s">
        <v>82</v>
      </c>
      <c r="O82" s="244" t="s">
        <v>82</v>
      </c>
      <c r="P82" s="247"/>
      <c r="Q82" s="244">
        <v>58</v>
      </c>
      <c r="R82" s="247" t="s">
        <v>81</v>
      </c>
      <c r="S82" s="247" t="s">
        <v>261</v>
      </c>
      <c r="T82" s="247"/>
    </row>
    <row r="83" spans="1:20" x14ac:dyDescent="0.25">
      <c r="A83" s="247" t="s">
        <v>73</v>
      </c>
      <c r="B83" s="244">
        <v>9946</v>
      </c>
      <c r="C83" s="247" t="s">
        <v>316</v>
      </c>
      <c r="D83" s="247" t="s">
        <v>98</v>
      </c>
      <c r="E83" s="247" t="s">
        <v>78</v>
      </c>
      <c r="F83" s="247" t="s">
        <v>260</v>
      </c>
      <c r="G83" s="243">
        <v>42796</v>
      </c>
      <c r="H83" s="243">
        <v>42796</v>
      </c>
      <c r="I83" s="244">
        <v>0</v>
      </c>
      <c r="J83" s="243">
        <v>42796</v>
      </c>
      <c r="K83" s="244">
        <v>0</v>
      </c>
      <c r="L83" s="243">
        <v>42865</v>
      </c>
      <c r="M83" s="244">
        <v>69</v>
      </c>
      <c r="N83" s="244" t="s">
        <v>82</v>
      </c>
      <c r="O83" s="244" t="s">
        <v>82</v>
      </c>
      <c r="P83" s="247"/>
      <c r="Q83" s="244">
        <v>59</v>
      </c>
      <c r="R83" s="247" t="s">
        <v>81</v>
      </c>
      <c r="S83" s="247" t="s">
        <v>261</v>
      </c>
      <c r="T83" s="247"/>
    </row>
    <row r="84" spans="1:20" x14ac:dyDescent="0.25">
      <c r="A84" s="247" t="s">
        <v>73</v>
      </c>
      <c r="B84" s="244">
        <v>9941</v>
      </c>
      <c r="C84" s="247" t="s">
        <v>316</v>
      </c>
      <c r="D84" s="247" t="s">
        <v>85</v>
      </c>
      <c r="E84" s="247" t="s">
        <v>78</v>
      </c>
      <c r="F84" s="247" t="s">
        <v>260</v>
      </c>
      <c r="G84" s="243">
        <v>42795</v>
      </c>
      <c r="H84" s="243">
        <v>42796</v>
      </c>
      <c r="I84" s="244">
        <v>1</v>
      </c>
      <c r="J84" s="243">
        <v>42796</v>
      </c>
      <c r="K84" s="244">
        <v>1</v>
      </c>
      <c r="L84" s="243">
        <v>42857</v>
      </c>
      <c r="M84" s="244">
        <v>62</v>
      </c>
      <c r="N84" s="244" t="s">
        <v>82</v>
      </c>
      <c r="O84" s="244" t="s">
        <v>82</v>
      </c>
      <c r="P84" s="247"/>
      <c r="Q84" s="244">
        <v>60</v>
      </c>
      <c r="R84" s="247" t="s">
        <v>81</v>
      </c>
      <c r="S84" s="247" t="s">
        <v>261</v>
      </c>
      <c r="T84" s="247"/>
    </row>
    <row r="85" spans="1:20" x14ac:dyDescent="0.25">
      <c r="A85" s="247" t="s">
        <v>73</v>
      </c>
      <c r="B85" s="244">
        <v>9547</v>
      </c>
      <c r="C85" s="247" t="s">
        <v>316</v>
      </c>
      <c r="D85" s="247" t="s">
        <v>98</v>
      </c>
      <c r="E85" s="247" t="s">
        <v>320</v>
      </c>
      <c r="F85" s="247" t="s">
        <v>260</v>
      </c>
      <c r="G85" s="243">
        <v>42789</v>
      </c>
      <c r="H85" s="243">
        <v>42789</v>
      </c>
      <c r="I85" s="244">
        <v>0</v>
      </c>
      <c r="J85" s="243">
        <v>42789</v>
      </c>
      <c r="K85" s="244">
        <v>0</v>
      </c>
      <c r="L85" s="243">
        <v>42871</v>
      </c>
      <c r="M85" s="244">
        <v>82</v>
      </c>
      <c r="N85" s="244" t="s">
        <v>82</v>
      </c>
      <c r="O85" s="244" t="s">
        <v>82</v>
      </c>
      <c r="P85" s="247"/>
      <c r="Q85" s="244">
        <v>66</v>
      </c>
      <c r="R85" s="247" t="s">
        <v>81</v>
      </c>
      <c r="S85" s="247" t="s">
        <v>261</v>
      </c>
      <c r="T85" s="247"/>
    </row>
    <row r="86" spans="1:20" x14ac:dyDescent="0.25">
      <c r="A86" s="247" t="s">
        <v>73</v>
      </c>
      <c r="B86" s="244">
        <v>9545</v>
      </c>
      <c r="C86" s="247" t="s">
        <v>316</v>
      </c>
      <c r="D86" s="247" t="s">
        <v>95</v>
      </c>
      <c r="E86" s="247" t="s">
        <v>78</v>
      </c>
      <c r="F86" s="247" t="s">
        <v>260</v>
      </c>
      <c r="G86" s="243">
        <v>42788</v>
      </c>
      <c r="H86" s="243">
        <v>42788</v>
      </c>
      <c r="I86" s="244">
        <v>0</v>
      </c>
      <c r="J86" s="243">
        <v>42788</v>
      </c>
      <c r="K86" s="244">
        <v>0</v>
      </c>
      <c r="L86" s="243">
        <v>42870</v>
      </c>
      <c r="M86" s="244">
        <v>82</v>
      </c>
      <c r="N86" s="244" t="s">
        <v>82</v>
      </c>
      <c r="O86" s="244" t="s">
        <v>82</v>
      </c>
      <c r="P86" s="247"/>
      <c r="Q86" s="244">
        <v>67</v>
      </c>
      <c r="R86" s="247" t="s">
        <v>81</v>
      </c>
      <c r="S86" s="247" t="s">
        <v>261</v>
      </c>
      <c r="T86" s="247"/>
    </row>
    <row r="87" spans="1:20" x14ac:dyDescent="0.25">
      <c r="A87" s="247" t="s">
        <v>73</v>
      </c>
      <c r="B87" s="244">
        <v>9542</v>
      </c>
      <c r="C87" s="247" t="s">
        <v>316</v>
      </c>
      <c r="D87" s="247" t="s">
        <v>114</v>
      </c>
      <c r="E87" s="247" t="s">
        <v>78</v>
      </c>
      <c r="F87" s="247" t="s">
        <v>125</v>
      </c>
      <c r="G87" s="243">
        <v>42787</v>
      </c>
      <c r="H87" s="243">
        <v>42788</v>
      </c>
      <c r="I87" s="244">
        <v>1</v>
      </c>
      <c r="J87" s="243">
        <v>42788</v>
      </c>
      <c r="K87" s="244">
        <v>1</v>
      </c>
      <c r="L87" s="243" t="s">
        <v>82</v>
      </c>
      <c r="M87" s="244" t="s">
        <v>82</v>
      </c>
      <c r="N87" s="244" t="s">
        <v>82</v>
      </c>
      <c r="O87" s="244" t="s">
        <v>82</v>
      </c>
      <c r="P87" s="247"/>
      <c r="Q87" s="244">
        <v>68</v>
      </c>
      <c r="R87" s="247" t="s">
        <v>81</v>
      </c>
      <c r="S87" s="247">
        <v>0</v>
      </c>
      <c r="T87" s="247"/>
    </row>
    <row r="88" spans="1:20" x14ac:dyDescent="0.25">
      <c r="A88" s="247" t="s">
        <v>73</v>
      </c>
      <c r="B88" s="244">
        <v>9532</v>
      </c>
      <c r="C88" s="247" t="s">
        <v>316</v>
      </c>
      <c r="D88" s="247" t="s">
        <v>188</v>
      </c>
      <c r="E88" s="247" t="s">
        <v>320</v>
      </c>
      <c r="F88" s="247" t="s">
        <v>260</v>
      </c>
      <c r="G88" s="243">
        <v>42782</v>
      </c>
      <c r="H88" s="243">
        <v>42782</v>
      </c>
      <c r="I88" s="244">
        <v>0</v>
      </c>
      <c r="J88" s="243">
        <v>42782</v>
      </c>
      <c r="K88" s="244">
        <v>0</v>
      </c>
      <c r="L88" s="243">
        <v>42863</v>
      </c>
      <c r="M88" s="244">
        <v>81</v>
      </c>
      <c r="N88" s="244" t="s">
        <v>82</v>
      </c>
      <c r="O88" s="244" t="s">
        <v>82</v>
      </c>
      <c r="P88" s="247"/>
      <c r="Q88" s="244">
        <v>73</v>
      </c>
      <c r="R88" s="247" t="s">
        <v>81</v>
      </c>
      <c r="S88" s="247" t="s">
        <v>261</v>
      </c>
      <c r="T88" s="247"/>
    </row>
    <row r="89" spans="1:20" x14ac:dyDescent="0.25">
      <c r="A89" s="247" t="s">
        <v>73</v>
      </c>
      <c r="B89" s="244">
        <v>9522</v>
      </c>
      <c r="C89" s="247" t="s">
        <v>316</v>
      </c>
      <c r="D89" s="247" t="s">
        <v>98</v>
      </c>
      <c r="E89" s="247" t="s">
        <v>320</v>
      </c>
      <c r="F89" s="247" t="s">
        <v>260</v>
      </c>
      <c r="G89" s="243">
        <v>42781</v>
      </c>
      <c r="H89" s="243">
        <v>42782</v>
      </c>
      <c r="I89" s="244">
        <v>1</v>
      </c>
      <c r="J89" s="243">
        <v>42782</v>
      </c>
      <c r="K89" s="244">
        <v>1</v>
      </c>
      <c r="L89" s="243">
        <v>42856</v>
      </c>
      <c r="M89" s="244">
        <v>75</v>
      </c>
      <c r="N89" s="244" t="s">
        <v>82</v>
      </c>
      <c r="O89" s="244" t="s">
        <v>82</v>
      </c>
      <c r="P89" s="247"/>
      <c r="Q89" s="244">
        <v>74</v>
      </c>
      <c r="R89" s="247" t="s">
        <v>81</v>
      </c>
      <c r="S89" s="247" t="s">
        <v>261</v>
      </c>
      <c r="T89" s="247"/>
    </row>
    <row r="90" spans="1:20" x14ac:dyDescent="0.25">
      <c r="A90" s="247" t="s">
        <v>73</v>
      </c>
      <c r="B90" s="244">
        <v>9158</v>
      </c>
      <c r="C90" s="247" t="s">
        <v>316</v>
      </c>
      <c r="D90" s="247" t="s">
        <v>111</v>
      </c>
      <c r="E90" s="247" t="s">
        <v>78</v>
      </c>
      <c r="F90" s="247" t="s">
        <v>260</v>
      </c>
      <c r="G90" s="243">
        <v>42755</v>
      </c>
      <c r="H90" s="243">
        <v>42758</v>
      </c>
      <c r="I90" s="244">
        <v>3</v>
      </c>
      <c r="J90" s="243">
        <v>42758</v>
      </c>
      <c r="K90" s="244">
        <v>3</v>
      </c>
      <c r="L90" s="243">
        <v>42828</v>
      </c>
      <c r="M90" s="244">
        <v>73</v>
      </c>
      <c r="N90" s="243">
        <v>42829</v>
      </c>
      <c r="O90" s="244">
        <v>74</v>
      </c>
      <c r="P90" s="247" t="s">
        <v>81</v>
      </c>
      <c r="Q90" s="244" t="s">
        <v>82</v>
      </c>
      <c r="R90" s="247"/>
      <c r="S90" s="247" t="s">
        <v>261</v>
      </c>
      <c r="T90" s="247"/>
    </row>
    <row r="91" spans="1:20" x14ac:dyDescent="0.25">
      <c r="A91" s="247" t="s">
        <v>73</v>
      </c>
      <c r="B91" s="244">
        <v>9165</v>
      </c>
      <c r="C91" s="247" t="s">
        <v>316</v>
      </c>
      <c r="D91" s="247" t="s">
        <v>114</v>
      </c>
      <c r="E91" s="247" t="s">
        <v>78</v>
      </c>
      <c r="F91" s="247" t="s">
        <v>260</v>
      </c>
      <c r="G91" s="243">
        <v>42759</v>
      </c>
      <c r="H91" s="243">
        <v>42759</v>
      </c>
      <c r="I91" s="244">
        <v>0</v>
      </c>
      <c r="J91" s="243">
        <v>42759</v>
      </c>
      <c r="K91" s="244">
        <v>0</v>
      </c>
      <c r="L91" s="243">
        <v>42825</v>
      </c>
      <c r="M91" s="244">
        <v>66</v>
      </c>
      <c r="N91" s="243">
        <v>42828</v>
      </c>
      <c r="O91" s="244">
        <v>69</v>
      </c>
      <c r="P91" s="247" t="s">
        <v>81</v>
      </c>
      <c r="Q91" s="244" t="s">
        <v>82</v>
      </c>
      <c r="R91" s="247"/>
      <c r="S91" s="247" t="s">
        <v>261</v>
      </c>
      <c r="T91" s="247"/>
    </row>
    <row r="92" spans="1:20" x14ac:dyDescent="0.25">
      <c r="A92" s="247" t="s">
        <v>73</v>
      </c>
      <c r="B92" s="244">
        <v>9456</v>
      </c>
      <c r="C92" s="247" t="s">
        <v>316</v>
      </c>
      <c r="D92" s="247" t="s">
        <v>323</v>
      </c>
      <c r="E92" s="247" t="s">
        <v>321</v>
      </c>
      <c r="F92" s="247" t="s">
        <v>260</v>
      </c>
      <c r="G92" s="243">
        <v>42783</v>
      </c>
      <c r="H92" s="243">
        <v>42783</v>
      </c>
      <c r="I92" s="244">
        <v>0</v>
      </c>
      <c r="J92" s="243">
        <v>42783</v>
      </c>
      <c r="K92" s="244">
        <v>0</v>
      </c>
      <c r="L92" s="243">
        <v>42846</v>
      </c>
      <c r="M92" s="244">
        <v>63</v>
      </c>
      <c r="N92" s="243">
        <v>42849</v>
      </c>
      <c r="O92" s="244">
        <v>66</v>
      </c>
      <c r="P92" s="247" t="s">
        <v>81</v>
      </c>
      <c r="Q92" s="244" t="s">
        <v>82</v>
      </c>
      <c r="R92" s="247"/>
      <c r="S92" s="247" t="s">
        <v>261</v>
      </c>
      <c r="T92" s="247"/>
    </row>
    <row r="93" spans="1:20" x14ac:dyDescent="0.25">
      <c r="A93" s="247" t="s">
        <v>73</v>
      </c>
      <c r="B93" s="244">
        <v>9469</v>
      </c>
      <c r="C93" s="247" t="s">
        <v>316</v>
      </c>
      <c r="D93" s="247" t="s">
        <v>85</v>
      </c>
      <c r="E93" s="247" t="s">
        <v>320</v>
      </c>
      <c r="F93" s="247" t="s">
        <v>260</v>
      </c>
      <c r="G93" s="243">
        <v>42767</v>
      </c>
      <c r="H93" s="243">
        <v>42768</v>
      </c>
      <c r="I93" s="244">
        <v>1</v>
      </c>
      <c r="J93" s="243">
        <v>42768</v>
      </c>
      <c r="K93" s="244">
        <v>1</v>
      </c>
      <c r="L93" s="243">
        <v>42828</v>
      </c>
      <c r="M93" s="244">
        <v>61</v>
      </c>
      <c r="N93" s="243">
        <v>42829</v>
      </c>
      <c r="O93" s="244">
        <v>62</v>
      </c>
      <c r="P93" s="247" t="s">
        <v>81</v>
      </c>
      <c r="Q93" s="244" t="s">
        <v>82</v>
      </c>
      <c r="R93" s="247"/>
      <c r="S93" s="247" t="s">
        <v>261</v>
      </c>
      <c r="T93" s="247"/>
    </row>
    <row r="94" spans="1:20" x14ac:dyDescent="0.25">
      <c r="A94" s="247" t="s">
        <v>73</v>
      </c>
      <c r="B94" s="244">
        <v>9484</v>
      </c>
      <c r="C94" s="247" t="s">
        <v>316</v>
      </c>
      <c r="D94" s="247" t="s">
        <v>85</v>
      </c>
      <c r="E94" s="247" t="s">
        <v>320</v>
      </c>
      <c r="F94" s="247" t="s">
        <v>260</v>
      </c>
      <c r="G94" s="243">
        <v>42773</v>
      </c>
      <c r="H94" s="243">
        <v>42774</v>
      </c>
      <c r="I94" s="244">
        <v>1</v>
      </c>
      <c r="J94" s="243">
        <v>42774</v>
      </c>
      <c r="K94" s="244">
        <v>1</v>
      </c>
      <c r="L94" s="243">
        <v>42828</v>
      </c>
      <c r="M94" s="244">
        <v>55</v>
      </c>
      <c r="N94" s="243">
        <v>42829</v>
      </c>
      <c r="O94" s="244">
        <v>56</v>
      </c>
      <c r="P94" s="247" t="s">
        <v>81</v>
      </c>
      <c r="Q94" s="244" t="s">
        <v>82</v>
      </c>
      <c r="R94" s="247"/>
      <c r="S94" s="247" t="s">
        <v>261</v>
      </c>
      <c r="T94" s="247"/>
    </row>
    <row r="95" spans="1:20" x14ac:dyDescent="0.25">
      <c r="A95" s="247" t="s">
        <v>73</v>
      </c>
      <c r="B95" s="244">
        <v>9486</v>
      </c>
      <c r="C95" s="247" t="s">
        <v>316</v>
      </c>
      <c r="D95" s="247" t="s">
        <v>111</v>
      </c>
      <c r="E95" s="247" t="s">
        <v>320</v>
      </c>
      <c r="F95" s="247" t="s">
        <v>271</v>
      </c>
      <c r="G95" s="243">
        <v>42773</v>
      </c>
      <c r="H95" s="243">
        <v>42776</v>
      </c>
      <c r="I95" s="244">
        <v>3</v>
      </c>
      <c r="J95" s="243">
        <v>42776</v>
      </c>
      <c r="K95" s="244">
        <v>3</v>
      </c>
      <c r="L95" s="243" t="s">
        <v>82</v>
      </c>
      <c r="M95" s="244" t="s">
        <v>82</v>
      </c>
      <c r="N95" s="243">
        <v>42838</v>
      </c>
      <c r="O95" s="244">
        <v>65</v>
      </c>
      <c r="P95" s="247" t="s">
        <v>81</v>
      </c>
      <c r="Q95" s="244" t="s">
        <v>82</v>
      </c>
      <c r="R95" s="247"/>
      <c r="S95" s="247">
        <v>0</v>
      </c>
      <c r="T95" s="247"/>
    </row>
    <row r="96" spans="1:20" x14ac:dyDescent="0.25">
      <c r="A96" s="247" t="s">
        <v>73</v>
      </c>
      <c r="B96" s="244">
        <v>9488</v>
      </c>
      <c r="C96" s="247" t="s">
        <v>316</v>
      </c>
      <c r="D96" s="247" t="s">
        <v>128</v>
      </c>
      <c r="E96" s="247" t="s">
        <v>320</v>
      </c>
      <c r="F96" s="247" t="s">
        <v>260</v>
      </c>
      <c r="G96" s="243">
        <v>42773</v>
      </c>
      <c r="H96" s="243">
        <v>42773</v>
      </c>
      <c r="I96" s="244">
        <v>0</v>
      </c>
      <c r="J96" s="243">
        <v>42773</v>
      </c>
      <c r="K96" s="244">
        <v>0</v>
      </c>
      <c r="L96" s="243">
        <v>42830</v>
      </c>
      <c r="M96" s="244">
        <v>57</v>
      </c>
      <c r="N96" s="243">
        <v>42831</v>
      </c>
      <c r="O96" s="244">
        <v>58</v>
      </c>
      <c r="P96" s="247" t="s">
        <v>81</v>
      </c>
      <c r="Q96" s="244" t="s">
        <v>82</v>
      </c>
      <c r="R96" s="247"/>
      <c r="S96" s="247" t="s">
        <v>261</v>
      </c>
      <c r="T96" s="247"/>
    </row>
    <row r="97" spans="1:20" x14ac:dyDescent="0.25">
      <c r="A97" s="247" t="s">
        <v>73</v>
      </c>
      <c r="B97" s="244">
        <v>9490</v>
      </c>
      <c r="C97" s="247" t="s">
        <v>316</v>
      </c>
      <c r="D97" s="247" t="s">
        <v>85</v>
      </c>
      <c r="E97" s="247" t="s">
        <v>317</v>
      </c>
      <c r="F97" s="247" t="s">
        <v>260</v>
      </c>
      <c r="G97" s="243">
        <v>42774</v>
      </c>
      <c r="H97" s="243">
        <v>42774</v>
      </c>
      <c r="I97" s="244">
        <v>0</v>
      </c>
      <c r="J97" s="243">
        <v>42774</v>
      </c>
      <c r="K97" s="244">
        <v>0</v>
      </c>
      <c r="L97" s="243">
        <v>42831</v>
      </c>
      <c r="M97" s="244">
        <v>57</v>
      </c>
      <c r="N97" s="243">
        <v>42832</v>
      </c>
      <c r="O97" s="244">
        <v>58</v>
      </c>
      <c r="P97" s="247" t="s">
        <v>81</v>
      </c>
      <c r="Q97" s="244" t="s">
        <v>82</v>
      </c>
      <c r="R97" s="247"/>
      <c r="S97" s="247" t="s">
        <v>261</v>
      </c>
      <c r="T97" s="247"/>
    </row>
    <row r="98" spans="1:20" x14ac:dyDescent="0.25">
      <c r="A98" s="247" t="s">
        <v>73</v>
      </c>
      <c r="B98" s="244">
        <v>9492</v>
      </c>
      <c r="C98" s="247" t="s">
        <v>316</v>
      </c>
      <c r="D98" s="247" t="s">
        <v>85</v>
      </c>
      <c r="E98" s="247" t="s">
        <v>320</v>
      </c>
      <c r="F98" s="247" t="s">
        <v>260</v>
      </c>
      <c r="G98" s="243">
        <v>42774</v>
      </c>
      <c r="H98" s="243">
        <v>42775</v>
      </c>
      <c r="I98" s="244">
        <v>1</v>
      </c>
      <c r="J98" s="243">
        <v>42775</v>
      </c>
      <c r="K98" s="244">
        <v>1</v>
      </c>
      <c r="L98" s="243">
        <v>42825</v>
      </c>
      <c r="M98" s="244">
        <v>51</v>
      </c>
      <c r="N98" s="243">
        <v>42828</v>
      </c>
      <c r="O98" s="244">
        <v>54</v>
      </c>
      <c r="P98" s="247" t="s">
        <v>81</v>
      </c>
      <c r="Q98" s="244" t="s">
        <v>82</v>
      </c>
      <c r="R98" s="247"/>
      <c r="S98" s="247" t="s">
        <v>261</v>
      </c>
      <c r="T98" s="247"/>
    </row>
    <row r="99" spans="1:20" x14ac:dyDescent="0.25">
      <c r="A99" s="247" t="s">
        <v>73</v>
      </c>
      <c r="B99" s="244">
        <v>9495</v>
      </c>
      <c r="C99" s="247" t="s">
        <v>316</v>
      </c>
      <c r="D99" s="247" t="s">
        <v>132</v>
      </c>
      <c r="E99" s="247" t="s">
        <v>317</v>
      </c>
      <c r="F99" s="247" t="s">
        <v>260</v>
      </c>
      <c r="G99" s="243">
        <v>42775</v>
      </c>
      <c r="H99" s="243">
        <v>42776</v>
      </c>
      <c r="I99" s="244">
        <v>1</v>
      </c>
      <c r="J99" s="243">
        <v>42776</v>
      </c>
      <c r="K99" s="244">
        <v>1</v>
      </c>
      <c r="L99" s="243">
        <v>42839</v>
      </c>
      <c r="M99" s="244">
        <v>64</v>
      </c>
      <c r="N99" s="243">
        <v>42842</v>
      </c>
      <c r="O99" s="244">
        <v>67</v>
      </c>
      <c r="P99" s="247" t="s">
        <v>81</v>
      </c>
      <c r="Q99" s="244" t="s">
        <v>82</v>
      </c>
      <c r="R99" s="247"/>
      <c r="S99" s="247" t="s">
        <v>261</v>
      </c>
      <c r="T99" s="247"/>
    </row>
    <row r="100" spans="1:20" x14ac:dyDescent="0.25">
      <c r="A100" s="247" t="s">
        <v>73</v>
      </c>
      <c r="B100" s="244">
        <v>9496</v>
      </c>
      <c r="C100" s="247" t="s">
        <v>316</v>
      </c>
      <c r="D100" s="247" t="s">
        <v>98</v>
      </c>
      <c r="E100" s="247" t="s">
        <v>321</v>
      </c>
      <c r="F100" s="247" t="s">
        <v>260</v>
      </c>
      <c r="G100" s="243">
        <v>42775</v>
      </c>
      <c r="H100" s="243">
        <v>42775</v>
      </c>
      <c r="I100" s="244">
        <v>0</v>
      </c>
      <c r="J100" s="243">
        <v>42775</v>
      </c>
      <c r="K100" s="244">
        <v>0</v>
      </c>
      <c r="L100" s="243">
        <v>42830</v>
      </c>
      <c r="M100" s="244">
        <v>55</v>
      </c>
      <c r="N100" s="243">
        <v>42831</v>
      </c>
      <c r="O100" s="244">
        <v>56</v>
      </c>
      <c r="P100" s="247" t="s">
        <v>81</v>
      </c>
      <c r="Q100" s="244" t="s">
        <v>82</v>
      </c>
      <c r="R100" s="247"/>
      <c r="S100" s="247" t="s">
        <v>261</v>
      </c>
      <c r="T100" s="247"/>
    </row>
    <row r="101" spans="1:20" x14ac:dyDescent="0.25">
      <c r="A101" s="247" t="s">
        <v>73</v>
      </c>
      <c r="B101" s="244">
        <v>9501</v>
      </c>
      <c r="C101" s="247" t="s">
        <v>316</v>
      </c>
      <c r="D101" s="247" t="s">
        <v>77</v>
      </c>
      <c r="E101" s="247" t="s">
        <v>317</v>
      </c>
      <c r="F101" s="247" t="s">
        <v>260</v>
      </c>
      <c r="G101" s="243">
        <v>42775</v>
      </c>
      <c r="H101" s="243">
        <v>42776</v>
      </c>
      <c r="I101" s="244">
        <v>1</v>
      </c>
      <c r="J101" s="243">
        <v>42776</v>
      </c>
      <c r="K101" s="244">
        <v>1</v>
      </c>
      <c r="L101" s="243">
        <v>42831</v>
      </c>
      <c r="M101" s="244">
        <v>56</v>
      </c>
      <c r="N101" s="243">
        <v>42832</v>
      </c>
      <c r="O101" s="244">
        <v>57</v>
      </c>
      <c r="P101" s="247" t="s">
        <v>81</v>
      </c>
      <c r="Q101" s="244" t="s">
        <v>82</v>
      </c>
      <c r="R101" s="247"/>
      <c r="S101" s="247" t="s">
        <v>261</v>
      </c>
      <c r="T101" s="247"/>
    </row>
    <row r="102" spans="1:20" x14ac:dyDescent="0.25">
      <c r="A102" s="247" t="s">
        <v>73</v>
      </c>
      <c r="B102" s="244">
        <v>9502</v>
      </c>
      <c r="C102" s="247" t="s">
        <v>316</v>
      </c>
      <c r="D102" s="247" t="s">
        <v>85</v>
      </c>
      <c r="E102" s="247" t="s">
        <v>320</v>
      </c>
      <c r="F102" s="247" t="s">
        <v>260</v>
      </c>
      <c r="G102" s="243">
        <v>42775</v>
      </c>
      <c r="H102" s="243">
        <v>42782</v>
      </c>
      <c r="I102" s="244">
        <v>7</v>
      </c>
      <c r="J102" s="243">
        <v>42782</v>
      </c>
      <c r="K102" s="244">
        <v>7</v>
      </c>
      <c r="L102" s="243">
        <v>42839</v>
      </c>
      <c r="M102" s="244">
        <v>64</v>
      </c>
      <c r="N102" s="243">
        <v>42842</v>
      </c>
      <c r="O102" s="244">
        <v>67</v>
      </c>
      <c r="P102" s="247" t="s">
        <v>81</v>
      </c>
      <c r="Q102" s="244" t="s">
        <v>82</v>
      </c>
      <c r="R102" s="247"/>
      <c r="S102" s="247" t="s">
        <v>261</v>
      </c>
      <c r="T102" s="247"/>
    </row>
    <row r="103" spans="1:20" x14ac:dyDescent="0.25">
      <c r="A103" s="247" t="s">
        <v>73</v>
      </c>
      <c r="B103" s="244">
        <v>9503</v>
      </c>
      <c r="C103" s="247" t="s">
        <v>316</v>
      </c>
      <c r="D103" s="247" t="s">
        <v>102</v>
      </c>
      <c r="E103" s="247" t="s">
        <v>317</v>
      </c>
      <c r="F103" s="247" t="s">
        <v>260</v>
      </c>
      <c r="G103" s="243">
        <v>42776</v>
      </c>
      <c r="H103" s="243">
        <v>42779</v>
      </c>
      <c r="I103" s="244">
        <v>3</v>
      </c>
      <c r="J103" s="243">
        <v>42779</v>
      </c>
      <c r="K103" s="244">
        <v>3</v>
      </c>
      <c r="L103" s="243">
        <v>42850</v>
      </c>
      <c r="M103" s="244">
        <v>74</v>
      </c>
      <c r="N103" s="243">
        <v>42851</v>
      </c>
      <c r="O103" s="244">
        <v>75</v>
      </c>
      <c r="P103" s="247" t="s">
        <v>81</v>
      </c>
      <c r="Q103" s="244" t="s">
        <v>82</v>
      </c>
      <c r="R103" s="247"/>
      <c r="S103" s="247" t="s">
        <v>261</v>
      </c>
      <c r="T103" s="247"/>
    </row>
    <row r="104" spans="1:20" x14ac:dyDescent="0.25">
      <c r="A104" s="247" t="s">
        <v>73</v>
      </c>
      <c r="B104" s="244">
        <v>9513</v>
      </c>
      <c r="C104" s="247" t="s">
        <v>316</v>
      </c>
      <c r="D104" s="247" t="s">
        <v>85</v>
      </c>
      <c r="E104" s="247" t="s">
        <v>317</v>
      </c>
      <c r="F104" s="247" t="s">
        <v>260</v>
      </c>
      <c r="G104" s="243">
        <v>42780</v>
      </c>
      <c r="H104" s="243">
        <v>42781</v>
      </c>
      <c r="I104" s="244">
        <v>1</v>
      </c>
      <c r="J104" s="243">
        <v>42781</v>
      </c>
      <c r="K104" s="244">
        <v>1</v>
      </c>
      <c r="L104" s="243">
        <v>42843</v>
      </c>
      <c r="M104" s="244">
        <v>63</v>
      </c>
      <c r="N104" s="243">
        <v>42844</v>
      </c>
      <c r="O104" s="244">
        <v>64</v>
      </c>
      <c r="P104" s="247" t="s">
        <v>81</v>
      </c>
      <c r="Q104" s="244" t="s">
        <v>82</v>
      </c>
      <c r="R104" s="247"/>
      <c r="S104" s="247" t="s">
        <v>261</v>
      </c>
      <c r="T104" s="247"/>
    </row>
    <row r="105" spans="1:20" x14ac:dyDescent="0.25">
      <c r="A105" s="247" t="s">
        <v>73</v>
      </c>
      <c r="B105" s="244">
        <v>9518</v>
      </c>
      <c r="C105" s="247" t="s">
        <v>316</v>
      </c>
      <c r="D105" s="247" t="s">
        <v>85</v>
      </c>
      <c r="E105" s="247" t="s">
        <v>78</v>
      </c>
      <c r="F105" s="247" t="s">
        <v>260</v>
      </c>
      <c r="G105" s="243">
        <v>42781</v>
      </c>
      <c r="H105" s="243">
        <v>42782</v>
      </c>
      <c r="I105" s="244">
        <v>1</v>
      </c>
      <c r="J105" s="243">
        <v>42782</v>
      </c>
      <c r="K105" s="244">
        <v>1</v>
      </c>
      <c r="L105" s="243">
        <v>42851</v>
      </c>
      <c r="M105" s="244">
        <v>70</v>
      </c>
      <c r="N105" s="243">
        <v>42851</v>
      </c>
      <c r="O105" s="244">
        <v>70</v>
      </c>
      <c r="P105" s="247" t="s">
        <v>81</v>
      </c>
      <c r="Q105" s="244" t="s">
        <v>82</v>
      </c>
      <c r="R105" s="247"/>
      <c r="S105" s="247" t="s">
        <v>261</v>
      </c>
      <c r="T105" s="247"/>
    </row>
    <row r="106" spans="1:20" x14ac:dyDescent="0.25">
      <c r="A106" s="247" t="s">
        <v>73</v>
      </c>
      <c r="B106" s="244">
        <v>9520</v>
      </c>
      <c r="C106" s="247" t="s">
        <v>316</v>
      </c>
      <c r="D106" s="247" t="s">
        <v>85</v>
      </c>
      <c r="E106" s="247" t="s">
        <v>320</v>
      </c>
      <c r="F106" s="247" t="s">
        <v>260</v>
      </c>
      <c r="G106" s="243">
        <v>42781</v>
      </c>
      <c r="H106" s="243">
        <v>42782</v>
      </c>
      <c r="I106" s="244">
        <v>1</v>
      </c>
      <c r="J106" s="243">
        <v>42782</v>
      </c>
      <c r="K106" s="244">
        <v>1</v>
      </c>
      <c r="L106" s="243">
        <v>42849</v>
      </c>
      <c r="M106" s="244">
        <v>68</v>
      </c>
      <c r="N106" s="243">
        <v>42850</v>
      </c>
      <c r="O106" s="244">
        <v>69</v>
      </c>
      <c r="P106" s="247" t="s">
        <v>81</v>
      </c>
      <c r="Q106" s="244" t="s">
        <v>82</v>
      </c>
      <c r="R106" s="247"/>
      <c r="S106" s="247" t="s">
        <v>261</v>
      </c>
      <c r="T106" s="247"/>
    </row>
    <row r="107" spans="1:20" x14ac:dyDescent="0.25">
      <c r="A107" s="247" t="s">
        <v>73</v>
      </c>
      <c r="B107" s="244">
        <v>9521</v>
      </c>
      <c r="C107" s="247" t="s">
        <v>316</v>
      </c>
      <c r="D107" s="247" t="s">
        <v>98</v>
      </c>
      <c r="E107" s="247" t="s">
        <v>317</v>
      </c>
      <c r="F107" s="247" t="s">
        <v>260</v>
      </c>
      <c r="G107" s="243">
        <v>42781</v>
      </c>
      <c r="H107" s="243">
        <v>42782</v>
      </c>
      <c r="I107" s="244">
        <v>1</v>
      </c>
      <c r="J107" s="243">
        <v>42782</v>
      </c>
      <c r="K107" s="244">
        <v>1</v>
      </c>
      <c r="L107" s="243">
        <v>42845</v>
      </c>
      <c r="M107" s="244">
        <v>64</v>
      </c>
      <c r="N107" s="243">
        <v>42846</v>
      </c>
      <c r="O107" s="244">
        <v>65</v>
      </c>
      <c r="P107" s="247" t="s">
        <v>81</v>
      </c>
      <c r="Q107" s="244" t="s">
        <v>82</v>
      </c>
      <c r="R107" s="247"/>
      <c r="S107" s="247" t="s">
        <v>261</v>
      </c>
      <c r="T107" s="247"/>
    </row>
    <row r="108" spans="1:20" x14ac:dyDescent="0.25">
      <c r="A108" s="247" t="s">
        <v>73</v>
      </c>
      <c r="B108" s="244">
        <v>9526</v>
      </c>
      <c r="C108" s="247" t="s">
        <v>316</v>
      </c>
      <c r="D108" s="247" t="s">
        <v>85</v>
      </c>
      <c r="E108" s="247" t="s">
        <v>321</v>
      </c>
      <c r="F108" s="247" t="s">
        <v>260</v>
      </c>
      <c r="G108" s="243">
        <v>42781</v>
      </c>
      <c r="H108" s="243">
        <v>42782</v>
      </c>
      <c r="I108" s="244">
        <v>1</v>
      </c>
      <c r="J108" s="243">
        <v>42782</v>
      </c>
      <c r="K108" s="244">
        <v>1</v>
      </c>
      <c r="L108" s="243">
        <v>42843</v>
      </c>
      <c r="M108" s="244">
        <v>62</v>
      </c>
      <c r="N108" s="243">
        <v>42844</v>
      </c>
      <c r="O108" s="244">
        <v>63</v>
      </c>
      <c r="P108" s="247" t="s">
        <v>81</v>
      </c>
      <c r="Q108" s="244" t="s">
        <v>82</v>
      </c>
      <c r="R108" s="247"/>
      <c r="S108" s="247" t="s">
        <v>261</v>
      </c>
      <c r="T108" s="247"/>
    </row>
    <row r="109" spans="1:20" x14ac:dyDescent="0.25">
      <c r="A109" s="247" t="s">
        <v>73</v>
      </c>
      <c r="B109" s="244">
        <v>9527</v>
      </c>
      <c r="C109" s="247" t="s">
        <v>316</v>
      </c>
      <c r="D109" s="247" t="s">
        <v>85</v>
      </c>
      <c r="E109" s="247" t="s">
        <v>317</v>
      </c>
      <c r="F109" s="247" t="s">
        <v>260</v>
      </c>
      <c r="G109" s="243">
        <v>42781</v>
      </c>
      <c r="H109" s="243">
        <v>42782</v>
      </c>
      <c r="I109" s="244">
        <v>1</v>
      </c>
      <c r="J109" s="243">
        <v>42782</v>
      </c>
      <c r="K109" s="244">
        <v>1</v>
      </c>
      <c r="L109" s="243">
        <v>42844</v>
      </c>
      <c r="M109" s="244">
        <v>63</v>
      </c>
      <c r="N109" s="243">
        <v>42845</v>
      </c>
      <c r="O109" s="244">
        <v>64</v>
      </c>
      <c r="P109" s="247" t="s">
        <v>81</v>
      </c>
      <c r="Q109" s="244" t="s">
        <v>82</v>
      </c>
      <c r="R109" s="247"/>
      <c r="S109" s="247" t="s">
        <v>261</v>
      </c>
      <c r="T109" s="247"/>
    </row>
    <row r="110" spans="1:20" x14ac:dyDescent="0.25">
      <c r="A110" s="247" t="s">
        <v>73</v>
      </c>
      <c r="B110" s="244">
        <v>9529</v>
      </c>
      <c r="C110" s="247" t="s">
        <v>316</v>
      </c>
      <c r="D110" s="247" t="s">
        <v>95</v>
      </c>
      <c r="E110" s="247" t="s">
        <v>78</v>
      </c>
      <c r="F110" s="247" t="s">
        <v>260</v>
      </c>
      <c r="G110" s="243">
        <v>42782</v>
      </c>
      <c r="H110" s="243">
        <v>42782</v>
      </c>
      <c r="I110" s="244">
        <v>0</v>
      </c>
      <c r="J110" s="243">
        <v>42782</v>
      </c>
      <c r="K110" s="244">
        <v>0</v>
      </c>
      <c r="L110" s="243">
        <v>42844</v>
      </c>
      <c r="M110" s="244">
        <v>62</v>
      </c>
      <c r="N110" s="243">
        <v>42845</v>
      </c>
      <c r="O110" s="244">
        <v>63</v>
      </c>
      <c r="P110" s="247" t="s">
        <v>81</v>
      </c>
      <c r="Q110" s="244" t="s">
        <v>82</v>
      </c>
      <c r="R110" s="247"/>
      <c r="S110" s="247" t="s">
        <v>261</v>
      </c>
      <c r="T110" s="247"/>
    </row>
    <row r="111" spans="1:20" x14ac:dyDescent="0.25">
      <c r="A111" s="247" t="s">
        <v>73</v>
      </c>
      <c r="B111" s="244">
        <v>9537</v>
      </c>
      <c r="C111" s="247" t="s">
        <v>316</v>
      </c>
      <c r="D111" s="247" t="s">
        <v>323</v>
      </c>
      <c r="E111" s="247" t="s">
        <v>317</v>
      </c>
      <c r="F111" s="247" t="s">
        <v>260</v>
      </c>
      <c r="G111" s="243">
        <v>42783</v>
      </c>
      <c r="H111" s="243">
        <v>42783</v>
      </c>
      <c r="I111" s="244">
        <v>0</v>
      </c>
      <c r="J111" s="243">
        <v>42783</v>
      </c>
      <c r="K111" s="244">
        <v>0</v>
      </c>
      <c r="L111" s="243">
        <v>42844</v>
      </c>
      <c r="M111" s="244">
        <v>61</v>
      </c>
      <c r="N111" s="243">
        <v>42845</v>
      </c>
      <c r="O111" s="244">
        <v>62</v>
      </c>
      <c r="P111" s="247" t="s">
        <v>81</v>
      </c>
      <c r="Q111" s="244" t="s">
        <v>82</v>
      </c>
      <c r="R111" s="247"/>
      <c r="S111" s="247" t="s">
        <v>261</v>
      </c>
      <c r="T111" s="247"/>
    </row>
    <row r="112" spans="1:20" x14ac:dyDescent="0.25">
      <c r="A112" s="247" t="s">
        <v>73</v>
      </c>
      <c r="B112" s="244">
        <v>9561</v>
      </c>
      <c r="C112" s="247" t="s">
        <v>326</v>
      </c>
      <c r="D112" s="247" t="s">
        <v>102</v>
      </c>
      <c r="E112" s="247" t="s">
        <v>86</v>
      </c>
      <c r="F112" s="247" t="s">
        <v>260</v>
      </c>
      <c r="G112" s="243">
        <v>42794</v>
      </c>
      <c r="H112" s="243">
        <v>42795</v>
      </c>
      <c r="I112" s="244">
        <v>1</v>
      </c>
      <c r="J112" s="243">
        <v>42795</v>
      </c>
      <c r="K112" s="244">
        <v>1</v>
      </c>
      <c r="L112" s="243">
        <v>42831</v>
      </c>
      <c r="M112" s="244">
        <v>37</v>
      </c>
      <c r="N112" s="243">
        <v>42832</v>
      </c>
      <c r="O112" s="244">
        <v>38</v>
      </c>
      <c r="P112" s="247" t="s">
        <v>81</v>
      </c>
      <c r="Q112" s="244" t="s">
        <v>82</v>
      </c>
      <c r="R112" s="247"/>
      <c r="S112" s="247" t="s">
        <v>261</v>
      </c>
      <c r="T112" s="247"/>
    </row>
    <row r="113" spans="1:20" x14ac:dyDescent="0.25">
      <c r="A113" s="247" t="s">
        <v>73</v>
      </c>
      <c r="B113" s="244">
        <v>9945</v>
      </c>
      <c r="C113" s="247" t="s">
        <v>316</v>
      </c>
      <c r="D113" s="247" t="s">
        <v>98</v>
      </c>
      <c r="E113" s="247" t="s">
        <v>78</v>
      </c>
      <c r="F113" s="247" t="s">
        <v>260</v>
      </c>
      <c r="G113" s="243">
        <v>42796</v>
      </c>
      <c r="H113" s="243">
        <v>42796</v>
      </c>
      <c r="I113" s="244">
        <v>0</v>
      </c>
      <c r="J113" s="243">
        <v>42796</v>
      </c>
      <c r="K113" s="244">
        <v>0</v>
      </c>
      <c r="L113" s="243">
        <v>42835</v>
      </c>
      <c r="M113" s="244">
        <v>39</v>
      </c>
      <c r="N113" s="243">
        <v>42836</v>
      </c>
      <c r="O113" s="244">
        <v>40</v>
      </c>
      <c r="P113" s="247" t="s">
        <v>81</v>
      </c>
      <c r="Q113" s="244" t="s">
        <v>82</v>
      </c>
      <c r="R113" s="247"/>
      <c r="S113" s="247" t="s">
        <v>261</v>
      </c>
      <c r="T113" s="247"/>
    </row>
    <row r="114" spans="1:20" x14ac:dyDescent="0.25">
      <c r="A114" s="247" t="s">
        <v>73</v>
      </c>
      <c r="B114" s="244">
        <v>9965</v>
      </c>
      <c r="C114" s="247" t="s">
        <v>326</v>
      </c>
      <c r="D114" s="247" t="s">
        <v>95</v>
      </c>
      <c r="E114" s="247" t="s">
        <v>86</v>
      </c>
      <c r="F114" s="247" t="s">
        <v>260</v>
      </c>
      <c r="G114" s="243">
        <v>42803</v>
      </c>
      <c r="H114" s="243">
        <v>42803</v>
      </c>
      <c r="I114" s="244">
        <v>0</v>
      </c>
      <c r="J114" s="243">
        <v>42803</v>
      </c>
      <c r="K114" s="244">
        <v>0</v>
      </c>
      <c r="L114" s="243">
        <v>42829</v>
      </c>
      <c r="M114" s="244">
        <v>26</v>
      </c>
      <c r="N114" s="243">
        <v>42830</v>
      </c>
      <c r="O114" s="244">
        <v>27</v>
      </c>
      <c r="P114" s="247" t="s">
        <v>81</v>
      </c>
      <c r="Q114" s="244" t="s">
        <v>82</v>
      </c>
      <c r="R114" s="247"/>
      <c r="S114" s="247" t="s">
        <v>261</v>
      </c>
      <c r="T114" s="247"/>
    </row>
    <row r="115" spans="1:20" x14ac:dyDescent="0.25">
      <c r="A115" s="247" t="s">
        <v>73</v>
      </c>
      <c r="B115" s="244">
        <v>9974</v>
      </c>
      <c r="C115" s="247" t="s">
        <v>326</v>
      </c>
      <c r="D115" s="247" t="s">
        <v>98</v>
      </c>
      <c r="E115" s="247" t="s">
        <v>86</v>
      </c>
      <c r="F115" s="247" t="s">
        <v>260</v>
      </c>
      <c r="G115" s="243">
        <v>42804</v>
      </c>
      <c r="H115" s="243">
        <v>42809</v>
      </c>
      <c r="I115" s="244">
        <v>5</v>
      </c>
      <c r="J115" s="243">
        <v>42809</v>
      </c>
      <c r="K115" s="244">
        <v>5</v>
      </c>
      <c r="L115" s="243">
        <v>42836</v>
      </c>
      <c r="M115" s="244">
        <v>32</v>
      </c>
      <c r="N115" s="243">
        <v>42837</v>
      </c>
      <c r="O115" s="244">
        <v>33</v>
      </c>
      <c r="P115" s="247" t="s">
        <v>81</v>
      </c>
      <c r="Q115" s="244" t="s">
        <v>82</v>
      </c>
      <c r="R115" s="247"/>
      <c r="S115" s="247" t="s">
        <v>261</v>
      </c>
      <c r="T115" s="247"/>
    </row>
    <row r="116" spans="1:20" x14ac:dyDescent="0.25">
      <c r="A116" s="247" t="s">
        <v>73</v>
      </c>
      <c r="B116" s="244">
        <v>9978</v>
      </c>
      <c r="C116" s="247" t="s">
        <v>326</v>
      </c>
      <c r="D116" s="247" t="s">
        <v>85</v>
      </c>
      <c r="E116" s="247" t="s">
        <v>86</v>
      </c>
      <c r="F116" s="247" t="s">
        <v>271</v>
      </c>
      <c r="G116" s="243">
        <v>42808</v>
      </c>
      <c r="H116" s="243">
        <v>42808</v>
      </c>
      <c r="I116" s="244">
        <v>0</v>
      </c>
      <c r="J116" s="243">
        <v>42808</v>
      </c>
      <c r="K116" s="244">
        <v>0</v>
      </c>
      <c r="L116" s="243">
        <v>42824</v>
      </c>
      <c r="M116" s="244">
        <v>16</v>
      </c>
      <c r="N116" s="243">
        <v>42828</v>
      </c>
      <c r="O116" s="244">
        <v>20</v>
      </c>
      <c r="P116" s="247" t="s">
        <v>327</v>
      </c>
      <c r="Q116" s="244" t="s">
        <v>82</v>
      </c>
      <c r="R116" s="247"/>
      <c r="S116" s="247" t="s">
        <v>261</v>
      </c>
      <c r="T116" s="247"/>
    </row>
    <row r="117" spans="1:20" x14ac:dyDescent="0.25">
      <c r="A117" s="247" t="s">
        <v>73</v>
      </c>
      <c r="B117" s="244">
        <v>9990</v>
      </c>
      <c r="C117" s="247" t="s">
        <v>326</v>
      </c>
      <c r="D117" s="247" t="s">
        <v>95</v>
      </c>
      <c r="E117" s="247" t="s">
        <v>86</v>
      </c>
      <c r="F117" s="247" t="s">
        <v>260</v>
      </c>
      <c r="G117" s="243">
        <v>42810</v>
      </c>
      <c r="H117" s="243">
        <v>42810</v>
      </c>
      <c r="I117" s="244">
        <v>0</v>
      </c>
      <c r="J117" s="243">
        <v>42810</v>
      </c>
      <c r="K117" s="244">
        <v>0</v>
      </c>
      <c r="L117" s="243">
        <v>42850</v>
      </c>
      <c r="M117" s="244">
        <v>40</v>
      </c>
      <c r="N117" s="243">
        <v>42851</v>
      </c>
      <c r="O117" s="244">
        <v>41</v>
      </c>
      <c r="P117" s="247" t="s">
        <v>81</v>
      </c>
      <c r="Q117" s="244" t="s">
        <v>82</v>
      </c>
      <c r="R117" s="247"/>
      <c r="S117" s="247" t="s">
        <v>261</v>
      </c>
      <c r="T117" s="247"/>
    </row>
    <row r="118" spans="1:20" x14ac:dyDescent="0.25">
      <c r="A118" s="247" t="s">
        <v>73</v>
      </c>
      <c r="B118" s="244">
        <v>9992</v>
      </c>
      <c r="C118" s="247" t="s">
        <v>326</v>
      </c>
      <c r="D118" s="247" t="s">
        <v>102</v>
      </c>
      <c r="E118" s="247" t="s">
        <v>86</v>
      </c>
      <c r="F118" s="247" t="s">
        <v>260</v>
      </c>
      <c r="G118" s="243">
        <v>42811</v>
      </c>
      <c r="H118" s="243">
        <v>42811</v>
      </c>
      <c r="I118" s="244">
        <v>0</v>
      </c>
      <c r="J118" s="243">
        <v>42811</v>
      </c>
      <c r="K118" s="244">
        <v>0</v>
      </c>
      <c r="L118" s="243">
        <v>42836</v>
      </c>
      <c r="M118" s="244">
        <v>25</v>
      </c>
      <c r="N118" s="243">
        <v>42837</v>
      </c>
      <c r="O118" s="244">
        <v>26</v>
      </c>
      <c r="P118" s="247" t="s">
        <v>81</v>
      </c>
      <c r="Q118" s="244" t="s">
        <v>82</v>
      </c>
      <c r="R118" s="247"/>
      <c r="S118" s="247" t="s">
        <v>261</v>
      </c>
      <c r="T118" s="247"/>
    </row>
    <row r="119" spans="1:20" x14ac:dyDescent="0.25">
      <c r="A119" s="247" t="s">
        <v>73</v>
      </c>
      <c r="B119" s="244">
        <v>9993</v>
      </c>
      <c r="C119" s="247" t="s">
        <v>316</v>
      </c>
      <c r="D119" s="247" t="s">
        <v>77</v>
      </c>
      <c r="E119" s="247" t="s">
        <v>78</v>
      </c>
      <c r="F119" s="247" t="s">
        <v>260</v>
      </c>
      <c r="G119" s="243">
        <v>42814</v>
      </c>
      <c r="H119" s="243">
        <v>42814</v>
      </c>
      <c r="I119" s="244">
        <v>0</v>
      </c>
      <c r="J119" s="243">
        <v>42814</v>
      </c>
      <c r="K119" s="244">
        <v>0</v>
      </c>
      <c r="L119" s="243">
        <v>42831</v>
      </c>
      <c r="M119" s="244">
        <v>17</v>
      </c>
      <c r="N119" s="243">
        <v>42832</v>
      </c>
      <c r="O119" s="244">
        <v>18</v>
      </c>
      <c r="P119" s="247" t="s">
        <v>81</v>
      </c>
      <c r="Q119" s="244" t="s">
        <v>82</v>
      </c>
      <c r="R119" s="247"/>
      <c r="S119" s="247" t="s">
        <v>261</v>
      </c>
      <c r="T119" s="247"/>
    </row>
    <row r="120" spans="1:20" x14ac:dyDescent="0.25">
      <c r="A120" s="247" t="s">
        <v>73</v>
      </c>
      <c r="B120" s="244">
        <v>9995</v>
      </c>
      <c r="C120" s="247" t="s">
        <v>326</v>
      </c>
      <c r="D120" s="247" t="s">
        <v>85</v>
      </c>
      <c r="E120" s="247" t="s">
        <v>86</v>
      </c>
      <c r="F120" s="247" t="s">
        <v>260</v>
      </c>
      <c r="G120" s="243">
        <v>42814</v>
      </c>
      <c r="H120" s="243">
        <v>42814</v>
      </c>
      <c r="I120" s="244">
        <v>0</v>
      </c>
      <c r="J120" s="243">
        <v>42815</v>
      </c>
      <c r="K120" s="244">
        <v>1</v>
      </c>
      <c r="L120" s="243">
        <v>42839</v>
      </c>
      <c r="M120" s="244">
        <v>25</v>
      </c>
      <c r="N120" s="243">
        <v>42842</v>
      </c>
      <c r="O120" s="244">
        <v>28</v>
      </c>
      <c r="P120" s="247" t="s">
        <v>81</v>
      </c>
      <c r="Q120" s="244" t="s">
        <v>82</v>
      </c>
      <c r="R120" s="247"/>
      <c r="S120" s="247" t="s">
        <v>261</v>
      </c>
      <c r="T120" s="247"/>
    </row>
    <row r="121" spans="1:20" x14ac:dyDescent="0.25">
      <c r="A121" s="247" t="s">
        <v>73</v>
      </c>
      <c r="B121" s="244">
        <v>9997</v>
      </c>
      <c r="C121" s="247" t="s">
        <v>316</v>
      </c>
      <c r="D121" s="247" t="s">
        <v>102</v>
      </c>
      <c r="E121" s="247" t="s">
        <v>78</v>
      </c>
      <c r="F121" s="247" t="s">
        <v>260</v>
      </c>
      <c r="G121" s="243">
        <v>42815</v>
      </c>
      <c r="H121" s="243">
        <v>42816</v>
      </c>
      <c r="I121" s="244">
        <v>1</v>
      </c>
      <c r="J121" s="243">
        <v>42816</v>
      </c>
      <c r="K121" s="244">
        <v>1</v>
      </c>
      <c r="L121" s="243">
        <v>42836</v>
      </c>
      <c r="M121" s="244">
        <v>21</v>
      </c>
      <c r="N121" s="243">
        <v>42837</v>
      </c>
      <c r="O121" s="244">
        <v>22</v>
      </c>
      <c r="P121" s="247" t="s">
        <v>81</v>
      </c>
      <c r="Q121" s="244" t="s">
        <v>82</v>
      </c>
      <c r="R121" s="247"/>
      <c r="S121" s="247" t="s">
        <v>261</v>
      </c>
      <c r="T121" s="247"/>
    </row>
    <row r="122" spans="1:20" x14ac:dyDescent="0.25">
      <c r="A122" s="247" t="s">
        <v>73</v>
      </c>
      <c r="B122" s="244">
        <v>10002</v>
      </c>
      <c r="C122" s="247" t="s">
        <v>326</v>
      </c>
      <c r="D122" s="247" t="s">
        <v>98</v>
      </c>
      <c r="E122" s="247" t="s">
        <v>86</v>
      </c>
      <c r="F122" s="247" t="s">
        <v>260</v>
      </c>
      <c r="G122" s="243">
        <v>42816</v>
      </c>
      <c r="H122" s="243">
        <v>42816</v>
      </c>
      <c r="I122" s="244">
        <v>0</v>
      </c>
      <c r="J122" s="243">
        <v>42816</v>
      </c>
      <c r="K122" s="244">
        <v>0</v>
      </c>
      <c r="L122" s="243">
        <v>42842</v>
      </c>
      <c r="M122" s="244">
        <v>26</v>
      </c>
      <c r="N122" s="243">
        <v>42843</v>
      </c>
      <c r="O122" s="244">
        <v>27</v>
      </c>
      <c r="P122" s="247" t="s">
        <v>81</v>
      </c>
      <c r="Q122" s="244" t="s">
        <v>82</v>
      </c>
      <c r="R122" s="247"/>
      <c r="S122" s="247" t="s">
        <v>261</v>
      </c>
      <c r="T122" s="247"/>
    </row>
    <row r="123" spans="1:20" x14ac:dyDescent="0.25">
      <c r="A123" s="247" t="s">
        <v>73</v>
      </c>
      <c r="B123" s="244">
        <v>10006</v>
      </c>
      <c r="C123" s="247" t="s">
        <v>326</v>
      </c>
      <c r="D123" s="247" t="s">
        <v>188</v>
      </c>
      <c r="E123" s="247" t="s">
        <v>86</v>
      </c>
      <c r="F123" s="247" t="s">
        <v>271</v>
      </c>
      <c r="G123" s="243">
        <v>42816</v>
      </c>
      <c r="H123" s="243">
        <v>42817</v>
      </c>
      <c r="I123" s="244">
        <v>1</v>
      </c>
      <c r="J123" s="243">
        <v>42817</v>
      </c>
      <c r="K123" s="244">
        <v>1</v>
      </c>
      <c r="L123" s="243" t="s">
        <v>82</v>
      </c>
      <c r="M123" s="244" t="s">
        <v>82</v>
      </c>
      <c r="N123" s="243">
        <v>42831</v>
      </c>
      <c r="O123" s="244">
        <v>15</v>
      </c>
      <c r="P123" s="247" t="s">
        <v>81</v>
      </c>
      <c r="Q123" s="244" t="s">
        <v>82</v>
      </c>
      <c r="R123" s="247"/>
      <c r="S123" s="247">
        <v>0</v>
      </c>
      <c r="T123" s="247"/>
    </row>
    <row r="124" spans="1:20" x14ac:dyDescent="0.25">
      <c r="A124" s="247" t="s">
        <v>73</v>
      </c>
      <c r="B124" s="244">
        <v>10014</v>
      </c>
      <c r="C124" s="247" t="s">
        <v>326</v>
      </c>
      <c r="D124" s="247" t="s">
        <v>85</v>
      </c>
      <c r="E124" s="247" t="s">
        <v>86</v>
      </c>
      <c r="F124" s="247" t="s">
        <v>260</v>
      </c>
      <c r="G124" s="243">
        <v>42817</v>
      </c>
      <c r="H124" s="243">
        <v>42817</v>
      </c>
      <c r="I124" s="244">
        <v>0</v>
      </c>
      <c r="J124" s="243">
        <v>42817</v>
      </c>
      <c r="K124" s="244">
        <v>0</v>
      </c>
      <c r="L124" s="243">
        <v>42844</v>
      </c>
      <c r="M124" s="244">
        <v>27</v>
      </c>
      <c r="N124" s="243">
        <v>42845</v>
      </c>
      <c r="O124" s="244">
        <v>28</v>
      </c>
      <c r="P124" s="247" t="s">
        <v>81</v>
      </c>
      <c r="Q124" s="244" t="s">
        <v>82</v>
      </c>
      <c r="R124" s="247"/>
      <c r="S124" s="247" t="s">
        <v>261</v>
      </c>
      <c r="T124" s="247"/>
    </row>
    <row r="125" spans="1:20" x14ac:dyDescent="0.25">
      <c r="A125" s="247" t="s">
        <v>73</v>
      </c>
      <c r="B125" s="244">
        <v>10023</v>
      </c>
      <c r="C125" s="247" t="s">
        <v>316</v>
      </c>
      <c r="D125" s="247" t="s">
        <v>98</v>
      </c>
      <c r="E125" s="247" t="s">
        <v>78</v>
      </c>
      <c r="F125" s="247" t="s">
        <v>260</v>
      </c>
      <c r="G125" s="243">
        <v>42822</v>
      </c>
      <c r="H125" s="243">
        <v>42822</v>
      </c>
      <c r="I125" s="244">
        <v>0</v>
      </c>
      <c r="J125" s="243">
        <v>42822</v>
      </c>
      <c r="K125" s="244">
        <v>0</v>
      </c>
      <c r="L125" s="243">
        <v>42846</v>
      </c>
      <c r="M125" s="244">
        <v>24</v>
      </c>
      <c r="N125" s="243">
        <v>42849</v>
      </c>
      <c r="O125" s="244">
        <v>27</v>
      </c>
      <c r="P125" s="247" t="s">
        <v>81</v>
      </c>
      <c r="Q125" s="244" t="s">
        <v>82</v>
      </c>
      <c r="R125" s="247"/>
      <c r="S125" s="247" t="s">
        <v>261</v>
      </c>
      <c r="T125" s="247"/>
    </row>
    <row r="126" spans="1:20" x14ac:dyDescent="0.25">
      <c r="A126" s="247" t="s">
        <v>73</v>
      </c>
      <c r="B126" s="244">
        <v>10036</v>
      </c>
      <c r="C126" s="247" t="s">
        <v>316</v>
      </c>
      <c r="D126" s="247" t="s">
        <v>98</v>
      </c>
      <c r="E126" s="247" t="s">
        <v>78</v>
      </c>
      <c r="F126" s="247" t="s">
        <v>260</v>
      </c>
      <c r="G126" s="243">
        <v>42828</v>
      </c>
      <c r="H126" s="243">
        <v>42828</v>
      </c>
      <c r="I126" s="244">
        <v>0</v>
      </c>
      <c r="J126" s="243">
        <v>42828</v>
      </c>
      <c r="K126" s="244">
        <v>0</v>
      </c>
      <c r="L126" s="243" t="s">
        <v>82</v>
      </c>
      <c r="M126" s="244" t="s">
        <v>82</v>
      </c>
      <c r="N126" s="243">
        <v>42828</v>
      </c>
      <c r="O126" s="244">
        <v>0</v>
      </c>
      <c r="P126" s="247" t="s">
        <v>81</v>
      </c>
      <c r="Q126" s="244" t="s">
        <v>82</v>
      </c>
      <c r="R126" s="247"/>
      <c r="S126" s="247" t="s">
        <v>261</v>
      </c>
      <c r="T126" s="247"/>
    </row>
    <row r="127" spans="1:20" x14ac:dyDescent="0.25">
      <c r="A127" s="247" t="s">
        <v>73</v>
      </c>
      <c r="B127" s="244">
        <v>10037</v>
      </c>
      <c r="C127" s="247" t="s">
        <v>316</v>
      </c>
      <c r="D127" s="247" t="s">
        <v>128</v>
      </c>
      <c r="E127" s="247" t="s">
        <v>78</v>
      </c>
      <c r="F127" s="247" t="s">
        <v>260</v>
      </c>
      <c r="G127" s="243">
        <v>42825</v>
      </c>
      <c r="H127" s="243">
        <v>42825</v>
      </c>
      <c r="I127" s="244">
        <v>0</v>
      </c>
      <c r="J127" s="243">
        <v>42825</v>
      </c>
      <c r="K127" s="244">
        <v>0</v>
      </c>
      <c r="L127" s="243">
        <v>42831</v>
      </c>
      <c r="M127" s="244">
        <v>6</v>
      </c>
      <c r="N127" s="243">
        <v>42832</v>
      </c>
      <c r="O127" s="244">
        <v>7</v>
      </c>
      <c r="P127" s="247" t="s">
        <v>81</v>
      </c>
      <c r="Q127" s="244" t="s">
        <v>82</v>
      </c>
      <c r="R127" s="247"/>
      <c r="S127" s="247" t="s">
        <v>261</v>
      </c>
      <c r="T127" s="247"/>
    </row>
    <row r="128" spans="1:20" x14ac:dyDescent="0.25">
      <c r="A128" s="247" t="s">
        <v>73</v>
      </c>
      <c r="B128" s="244">
        <v>10372</v>
      </c>
      <c r="C128" s="247" t="s">
        <v>326</v>
      </c>
      <c r="D128" s="247" t="s">
        <v>85</v>
      </c>
      <c r="E128" s="247" t="s">
        <v>86</v>
      </c>
      <c r="F128" s="247" t="s">
        <v>260</v>
      </c>
      <c r="G128" s="243">
        <v>42809</v>
      </c>
      <c r="H128" s="243">
        <v>42809</v>
      </c>
      <c r="I128" s="244">
        <v>0</v>
      </c>
      <c r="J128" s="243">
        <v>42809</v>
      </c>
      <c r="K128" s="244">
        <v>0</v>
      </c>
      <c r="L128" s="243">
        <v>42838</v>
      </c>
      <c r="M128" s="244">
        <v>29</v>
      </c>
      <c r="N128" s="243">
        <v>42839</v>
      </c>
      <c r="O128" s="244">
        <v>30</v>
      </c>
      <c r="P128" s="247" t="s">
        <v>81</v>
      </c>
      <c r="Q128" s="244" t="s">
        <v>82</v>
      </c>
      <c r="R128" s="247"/>
      <c r="S128" s="247" t="s">
        <v>261</v>
      </c>
      <c r="T128" s="247"/>
    </row>
    <row r="129" spans="1:20" x14ac:dyDescent="0.25">
      <c r="A129" s="247" t="s">
        <v>73</v>
      </c>
      <c r="B129" s="244">
        <v>10374</v>
      </c>
      <c r="C129" s="247" t="s">
        <v>326</v>
      </c>
      <c r="D129" s="247" t="s">
        <v>98</v>
      </c>
      <c r="E129" s="247" t="s">
        <v>86</v>
      </c>
      <c r="F129" s="247" t="s">
        <v>260</v>
      </c>
      <c r="G129" s="243">
        <v>42817</v>
      </c>
      <c r="H129" s="243">
        <v>42817</v>
      </c>
      <c r="I129" s="244">
        <v>0</v>
      </c>
      <c r="J129" s="243">
        <v>42817</v>
      </c>
      <c r="K129" s="244">
        <v>0</v>
      </c>
      <c r="L129" s="243">
        <v>42849</v>
      </c>
      <c r="M129" s="244">
        <v>32</v>
      </c>
      <c r="N129" s="243">
        <v>42850</v>
      </c>
      <c r="O129" s="244">
        <v>33</v>
      </c>
      <c r="P129" s="247" t="s">
        <v>81</v>
      </c>
      <c r="Q129" s="244" t="s">
        <v>82</v>
      </c>
      <c r="R129" s="247"/>
      <c r="S129" s="247" t="s">
        <v>261</v>
      </c>
      <c r="T129" s="247"/>
    </row>
    <row r="130" spans="1:20" x14ac:dyDescent="0.25">
      <c r="A130" s="247" t="s">
        <v>73</v>
      </c>
      <c r="B130" s="244">
        <v>10375</v>
      </c>
      <c r="C130" s="247" t="s">
        <v>326</v>
      </c>
      <c r="D130" s="247" t="s">
        <v>77</v>
      </c>
      <c r="E130" s="247" t="s">
        <v>86</v>
      </c>
      <c r="F130" s="247" t="s">
        <v>260</v>
      </c>
      <c r="G130" s="243">
        <v>42822</v>
      </c>
      <c r="H130" s="243">
        <v>42830</v>
      </c>
      <c r="I130" s="244">
        <v>8</v>
      </c>
      <c r="J130" s="243">
        <v>42830</v>
      </c>
      <c r="K130" s="244">
        <v>8</v>
      </c>
      <c r="L130" s="243">
        <v>42846</v>
      </c>
      <c r="M130" s="244">
        <v>24</v>
      </c>
      <c r="N130" s="243">
        <v>42849</v>
      </c>
      <c r="O130" s="244">
        <v>27</v>
      </c>
      <c r="P130" s="247" t="s">
        <v>81</v>
      </c>
      <c r="Q130" s="244" t="s">
        <v>82</v>
      </c>
      <c r="R130" s="247"/>
      <c r="S130" s="247" t="s">
        <v>261</v>
      </c>
      <c r="T130" s="247"/>
    </row>
    <row r="131" spans="1:20" x14ac:dyDescent="0.25">
      <c r="A131" s="247" t="s">
        <v>73</v>
      </c>
      <c r="B131" s="244">
        <v>10376</v>
      </c>
      <c r="C131" s="247" t="s">
        <v>326</v>
      </c>
      <c r="D131" s="247" t="s">
        <v>77</v>
      </c>
      <c r="E131" s="247" t="s">
        <v>86</v>
      </c>
      <c r="F131" s="247" t="s">
        <v>260</v>
      </c>
      <c r="G131" s="243">
        <v>42822</v>
      </c>
      <c r="H131" s="243">
        <v>42830</v>
      </c>
      <c r="I131" s="244">
        <v>8</v>
      </c>
      <c r="J131" s="243">
        <v>42830</v>
      </c>
      <c r="K131" s="244">
        <v>8</v>
      </c>
      <c r="L131" s="243">
        <v>42846</v>
      </c>
      <c r="M131" s="244">
        <v>24</v>
      </c>
      <c r="N131" s="243">
        <v>42849</v>
      </c>
      <c r="O131" s="244">
        <v>27</v>
      </c>
      <c r="P131" s="247" t="s">
        <v>81</v>
      </c>
      <c r="Q131" s="244" t="s">
        <v>82</v>
      </c>
      <c r="R131" s="247"/>
      <c r="S131" s="247" t="s">
        <v>261</v>
      </c>
      <c r="T131" s="247"/>
    </row>
    <row r="132" spans="1:20" x14ac:dyDescent="0.25">
      <c r="A132" s="247" t="s">
        <v>73</v>
      </c>
      <c r="B132" s="244">
        <v>10378</v>
      </c>
      <c r="C132" s="247" t="s">
        <v>316</v>
      </c>
      <c r="D132" s="247" t="s">
        <v>77</v>
      </c>
      <c r="E132" s="247" t="s">
        <v>78</v>
      </c>
      <c r="F132" s="247" t="s">
        <v>260</v>
      </c>
      <c r="G132" s="243">
        <v>42829</v>
      </c>
      <c r="H132" s="243">
        <v>42829</v>
      </c>
      <c r="I132" s="244">
        <v>0</v>
      </c>
      <c r="J132" s="243">
        <v>42829</v>
      </c>
      <c r="K132" s="244">
        <v>0</v>
      </c>
      <c r="L132" s="243">
        <v>42837</v>
      </c>
      <c r="M132" s="244">
        <v>8</v>
      </c>
      <c r="N132" s="243">
        <v>42838</v>
      </c>
      <c r="O132" s="244">
        <v>9</v>
      </c>
      <c r="P132" s="247" t="s">
        <v>81</v>
      </c>
      <c r="Q132" s="244" t="s">
        <v>82</v>
      </c>
      <c r="R132" s="247"/>
      <c r="S132" s="247" t="s">
        <v>261</v>
      </c>
      <c r="T132" s="247"/>
    </row>
    <row r="133" spans="1:20" x14ac:dyDescent="0.25">
      <c r="A133" s="247" t="s">
        <v>73</v>
      </c>
      <c r="B133" s="244">
        <v>10383</v>
      </c>
      <c r="C133" s="247" t="s">
        <v>316</v>
      </c>
      <c r="D133" s="247" t="s">
        <v>290</v>
      </c>
      <c r="E133" s="247" t="s">
        <v>78</v>
      </c>
      <c r="F133" s="247" t="s">
        <v>260</v>
      </c>
      <c r="G133" s="243">
        <v>42831</v>
      </c>
      <c r="H133" s="243">
        <v>42831</v>
      </c>
      <c r="I133" s="244">
        <v>0</v>
      </c>
      <c r="J133" s="243">
        <v>42831</v>
      </c>
      <c r="K133" s="244">
        <v>0</v>
      </c>
      <c r="L133" s="243">
        <v>42835</v>
      </c>
      <c r="M133" s="244">
        <v>4</v>
      </c>
      <c r="N133" s="243">
        <v>42836</v>
      </c>
      <c r="O133" s="244">
        <v>5</v>
      </c>
      <c r="P133" s="247" t="s">
        <v>81</v>
      </c>
      <c r="Q133" s="244" t="s">
        <v>82</v>
      </c>
      <c r="R133" s="247"/>
      <c r="S133" s="247" t="s">
        <v>261</v>
      </c>
      <c r="T133" s="247"/>
    </row>
    <row r="134" spans="1:20" x14ac:dyDescent="0.25">
      <c r="A134" s="247" t="s">
        <v>73</v>
      </c>
      <c r="B134" s="244">
        <v>10394</v>
      </c>
      <c r="C134" s="247" t="s">
        <v>316</v>
      </c>
      <c r="D134" s="247" t="s">
        <v>138</v>
      </c>
      <c r="E134" s="247" t="s">
        <v>78</v>
      </c>
      <c r="F134" s="247" t="s">
        <v>271</v>
      </c>
      <c r="G134" s="243">
        <v>42835</v>
      </c>
      <c r="H134" s="243">
        <v>42836</v>
      </c>
      <c r="I134" s="244">
        <v>1</v>
      </c>
      <c r="J134" s="243">
        <v>42836</v>
      </c>
      <c r="K134" s="244">
        <v>1</v>
      </c>
      <c r="L134" s="243" t="s">
        <v>82</v>
      </c>
      <c r="M134" s="244" t="s">
        <v>82</v>
      </c>
      <c r="N134" s="243">
        <v>42842</v>
      </c>
      <c r="O134" s="244">
        <v>7</v>
      </c>
      <c r="P134" s="247" t="s">
        <v>81</v>
      </c>
      <c r="Q134" s="244" t="s">
        <v>82</v>
      </c>
      <c r="R134" s="247"/>
      <c r="S134" s="247">
        <v>0</v>
      </c>
      <c r="T134" s="247"/>
    </row>
    <row r="135" spans="1:20" x14ac:dyDescent="0.25">
      <c r="A135" s="247" t="s">
        <v>73</v>
      </c>
      <c r="B135" s="244">
        <v>10411</v>
      </c>
      <c r="C135" s="247" t="s">
        <v>326</v>
      </c>
      <c r="D135" s="247" t="s">
        <v>128</v>
      </c>
      <c r="E135" s="247" t="s">
        <v>86</v>
      </c>
      <c r="F135" s="247" t="s">
        <v>271</v>
      </c>
      <c r="G135" s="243">
        <v>42842</v>
      </c>
      <c r="H135" s="243">
        <v>42842</v>
      </c>
      <c r="I135" s="244">
        <v>0</v>
      </c>
      <c r="J135" s="243">
        <v>42842</v>
      </c>
      <c r="K135" s="244">
        <v>0</v>
      </c>
      <c r="L135" s="243" t="s">
        <v>82</v>
      </c>
      <c r="M135" s="244" t="s">
        <v>82</v>
      </c>
      <c r="N135" s="243">
        <v>42850</v>
      </c>
      <c r="O135" s="244">
        <v>8</v>
      </c>
      <c r="P135" s="247" t="s">
        <v>81</v>
      </c>
      <c r="Q135" s="244" t="s">
        <v>82</v>
      </c>
      <c r="R135" s="247"/>
      <c r="S135" s="247">
        <v>0</v>
      </c>
      <c r="T135" s="247"/>
    </row>
    <row r="136" spans="1:20" x14ac:dyDescent="0.25">
      <c r="A136" s="247" t="s">
        <v>73</v>
      </c>
      <c r="B136" s="244">
        <v>10424</v>
      </c>
      <c r="C136" s="247" t="s">
        <v>316</v>
      </c>
      <c r="D136" s="247" t="s">
        <v>85</v>
      </c>
      <c r="E136" s="247" t="s">
        <v>78</v>
      </c>
      <c r="F136" s="247" t="s">
        <v>260</v>
      </c>
      <c r="G136" s="243">
        <v>42846</v>
      </c>
      <c r="H136" s="243">
        <v>42846</v>
      </c>
      <c r="I136" s="244">
        <v>0</v>
      </c>
      <c r="J136" s="243">
        <v>42846</v>
      </c>
      <c r="K136" s="244">
        <v>0</v>
      </c>
      <c r="L136" s="243" t="s">
        <v>82</v>
      </c>
      <c r="M136" s="244" t="s">
        <v>82</v>
      </c>
      <c r="N136" s="243">
        <v>42846</v>
      </c>
      <c r="O136" s="254">
        <v>0</v>
      </c>
      <c r="P136" s="247" t="s">
        <v>81</v>
      </c>
      <c r="Q136" s="244" t="s">
        <v>82</v>
      </c>
      <c r="R136" s="247"/>
      <c r="S136" s="247" t="s">
        <v>261</v>
      </c>
      <c r="T136" s="247"/>
    </row>
    <row r="137" spans="1:20" x14ac:dyDescent="0.25">
      <c r="A137" s="247" t="s">
        <v>73</v>
      </c>
      <c r="B137" s="244">
        <v>10428</v>
      </c>
      <c r="C137" s="247" t="s">
        <v>316</v>
      </c>
      <c r="D137" s="247" t="s">
        <v>77</v>
      </c>
      <c r="E137" s="247" t="s">
        <v>78</v>
      </c>
      <c r="F137" s="247" t="s">
        <v>260</v>
      </c>
      <c r="G137" s="243">
        <v>42849</v>
      </c>
      <c r="H137" s="243">
        <v>42850</v>
      </c>
      <c r="I137" s="244">
        <v>1</v>
      </c>
      <c r="J137" s="243">
        <v>42850</v>
      </c>
      <c r="K137" s="244">
        <v>1</v>
      </c>
      <c r="L137" s="243">
        <v>42852</v>
      </c>
      <c r="M137" s="244">
        <v>3</v>
      </c>
      <c r="N137" s="243">
        <v>42853</v>
      </c>
      <c r="O137" s="244">
        <v>4</v>
      </c>
      <c r="P137" s="247" t="s">
        <v>81</v>
      </c>
      <c r="Q137" s="244" t="s">
        <v>82</v>
      </c>
      <c r="R137" s="247"/>
      <c r="S137" s="247" t="s">
        <v>261</v>
      </c>
      <c r="T137" s="247"/>
    </row>
    <row r="138" spans="1:20" x14ac:dyDescent="0.25">
      <c r="A138" s="247" t="s">
        <v>338</v>
      </c>
      <c r="B138" s="244">
        <v>10052</v>
      </c>
      <c r="C138" s="247"/>
      <c r="D138" s="247" t="s">
        <v>343</v>
      </c>
      <c r="E138" s="247" t="s">
        <v>78</v>
      </c>
      <c r="F138" s="247" t="s">
        <v>363</v>
      </c>
      <c r="G138" s="243">
        <v>42822</v>
      </c>
      <c r="H138" s="243">
        <v>42822</v>
      </c>
      <c r="I138" s="244">
        <v>0</v>
      </c>
      <c r="J138" s="243">
        <v>42822</v>
      </c>
      <c r="K138" s="244">
        <v>0</v>
      </c>
      <c r="L138" s="244"/>
      <c r="M138" s="244"/>
      <c r="N138" s="243">
        <v>42828</v>
      </c>
      <c r="O138" s="244">
        <v>6</v>
      </c>
      <c r="P138" s="247"/>
      <c r="Q138" s="244" t="s">
        <v>82</v>
      </c>
      <c r="R138" s="247"/>
      <c r="S138" s="247"/>
      <c r="T138" s="247" t="s">
        <v>344</v>
      </c>
    </row>
    <row r="139" spans="1:20" x14ac:dyDescent="0.25">
      <c r="A139" s="247" t="s">
        <v>338</v>
      </c>
      <c r="B139" s="244">
        <v>10053</v>
      </c>
      <c r="C139" s="247"/>
      <c r="D139" s="247" t="s">
        <v>322</v>
      </c>
      <c r="E139" s="247" t="s">
        <v>78</v>
      </c>
      <c r="F139" s="247" t="s">
        <v>363</v>
      </c>
      <c r="G139" s="243">
        <v>42823</v>
      </c>
      <c r="H139" s="243">
        <v>42823</v>
      </c>
      <c r="I139" s="244">
        <v>0</v>
      </c>
      <c r="J139" s="243">
        <v>42823</v>
      </c>
      <c r="K139" s="244">
        <v>0</v>
      </c>
      <c r="L139" s="244"/>
      <c r="M139" s="244"/>
      <c r="N139" s="243">
        <v>42830</v>
      </c>
      <c r="O139" s="244">
        <v>7</v>
      </c>
      <c r="P139" s="247"/>
      <c r="Q139" s="244" t="s">
        <v>82</v>
      </c>
      <c r="R139" s="247"/>
      <c r="S139" s="247"/>
      <c r="T139" s="247"/>
    </row>
    <row r="140" spans="1:20" x14ac:dyDescent="0.25">
      <c r="A140" s="247" t="s">
        <v>338</v>
      </c>
      <c r="B140" s="244">
        <v>10054</v>
      </c>
      <c r="C140" s="247"/>
      <c r="D140" s="247" t="s">
        <v>357</v>
      </c>
      <c r="E140" s="247" t="s">
        <v>78</v>
      </c>
      <c r="F140" s="247" t="s">
        <v>363</v>
      </c>
      <c r="G140" s="243">
        <v>42824</v>
      </c>
      <c r="H140" s="243">
        <v>42824</v>
      </c>
      <c r="I140" s="244">
        <v>0</v>
      </c>
      <c r="J140" s="243">
        <v>42824</v>
      </c>
      <c r="K140" s="244">
        <v>0</v>
      </c>
      <c r="L140" s="244"/>
      <c r="M140" s="244"/>
      <c r="N140" s="243">
        <v>42830</v>
      </c>
      <c r="O140" s="244">
        <v>6</v>
      </c>
      <c r="P140" s="247"/>
      <c r="Q140" s="244" t="s">
        <v>82</v>
      </c>
      <c r="R140" s="247"/>
      <c r="S140" s="247"/>
      <c r="T140" s="247" t="s">
        <v>344</v>
      </c>
    </row>
    <row r="141" spans="1:20" x14ac:dyDescent="0.25">
      <c r="A141" s="247" t="s">
        <v>338</v>
      </c>
      <c r="B141" s="244">
        <v>10082</v>
      </c>
      <c r="C141" s="247"/>
      <c r="D141" s="247" t="s">
        <v>345</v>
      </c>
      <c r="E141" s="247" t="s">
        <v>78</v>
      </c>
      <c r="F141" s="247" t="s">
        <v>363</v>
      </c>
      <c r="G141" s="243">
        <v>42814</v>
      </c>
      <c r="H141" s="243">
        <v>42825</v>
      </c>
      <c r="I141" s="244">
        <v>11</v>
      </c>
      <c r="J141" s="243">
        <v>42825</v>
      </c>
      <c r="K141" s="244">
        <v>11</v>
      </c>
      <c r="L141" s="244"/>
      <c r="M141" s="244"/>
      <c r="N141" s="243">
        <v>42829</v>
      </c>
      <c r="O141" s="244">
        <v>15</v>
      </c>
      <c r="P141" s="247" t="s">
        <v>393</v>
      </c>
      <c r="Q141" s="244" t="s">
        <v>82</v>
      </c>
      <c r="R141" s="247"/>
      <c r="S141" s="247"/>
      <c r="T141" s="247" t="s">
        <v>346</v>
      </c>
    </row>
    <row r="142" spans="1:20" x14ac:dyDescent="0.25">
      <c r="A142" s="247" t="s">
        <v>338</v>
      </c>
      <c r="B142" s="244">
        <v>10083</v>
      </c>
      <c r="C142" s="247"/>
      <c r="D142" s="247" t="s">
        <v>394</v>
      </c>
      <c r="E142" s="247" t="s">
        <v>86</v>
      </c>
      <c r="F142" s="247" t="s">
        <v>363</v>
      </c>
      <c r="G142" s="243">
        <v>42816</v>
      </c>
      <c r="H142" s="243">
        <v>42825</v>
      </c>
      <c r="I142" s="244">
        <v>9</v>
      </c>
      <c r="J142" s="243">
        <v>42825</v>
      </c>
      <c r="K142" s="244">
        <v>9</v>
      </c>
      <c r="L142" s="244"/>
      <c r="M142" s="244"/>
      <c r="N142" s="243">
        <v>42831</v>
      </c>
      <c r="O142" s="244">
        <v>15</v>
      </c>
      <c r="P142" s="247" t="s">
        <v>395</v>
      </c>
      <c r="Q142" s="244" t="s">
        <v>82</v>
      </c>
      <c r="R142" s="247"/>
      <c r="S142" s="247"/>
      <c r="T142" s="247" t="s">
        <v>344</v>
      </c>
    </row>
    <row r="143" spans="1:20" x14ac:dyDescent="0.25">
      <c r="A143" s="247" t="s">
        <v>338</v>
      </c>
      <c r="B143" s="244">
        <v>10457</v>
      </c>
      <c r="C143" s="247"/>
      <c r="D143" s="247" t="s">
        <v>397</v>
      </c>
      <c r="E143" s="247" t="s">
        <v>78</v>
      </c>
      <c r="F143" s="247" t="s">
        <v>363</v>
      </c>
      <c r="G143" s="243">
        <v>42829</v>
      </c>
      <c r="H143" s="243">
        <v>42835</v>
      </c>
      <c r="I143" s="244">
        <v>6</v>
      </c>
      <c r="J143" s="243">
        <v>42835</v>
      </c>
      <c r="K143" s="244">
        <v>6</v>
      </c>
      <c r="L143" s="244"/>
      <c r="M143" s="244"/>
      <c r="N143" s="243">
        <v>42845</v>
      </c>
      <c r="O143" s="244">
        <v>16</v>
      </c>
      <c r="P143" s="247" t="s">
        <v>398</v>
      </c>
      <c r="Q143" s="244" t="s">
        <v>82</v>
      </c>
      <c r="R143" s="247"/>
      <c r="S143" s="247"/>
      <c r="T143" s="247"/>
    </row>
    <row r="144" spans="1:20" x14ac:dyDescent="0.25">
      <c r="A144" s="247" t="s">
        <v>338</v>
      </c>
      <c r="B144" s="244">
        <v>10458</v>
      </c>
      <c r="C144" s="247"/>
      <c r="D144" s="247" t="s">
        <v>357</v>
      </c>
      <c r="E144" s="247" t="s">
        <v>78</v>
      </c>
      <c r="F144" s="247" t="s">
        <v>363</v>
      </c>
      <c r="G144" s="243">
        <v>42830</v>
      </c>
      <c r="H144" s="243">
        <v>42830</v>
      </c>
      <c r="I144" s="244">
        <v>0</v>
      </c>
      <c r="J144" s="243">
        <v>42830</v>
      </c>
      <c r="K144" s="244">
        <v>0</v>
      </c>
      <c r="L144" s="244"/>
      <c r="M144" s="244"/>
      <c r="N144" s="243">
        <v>42837</v>
      </c>
      <c r="O144" s="244">
        <v>7</v>
      </c>
      <c r="P144" s="247"/>
      <c r="Q144" s="244" t="s">
        <v>82</v>
      </c>
      <c r="R144" s="247"/>
      <c r="S144" s="247"/>
      <c r="T144" s="247" t="s">
        <v>346</v>
      </c>
    </row>
    <row r="145" spans="1:20" x14ac:dyDescent="0.25">
      <c r="A145" s="247" t="s">
        <v>338</v>
      </c>
      <c r="B145" s="244">
        <v>10459</v>
      </c>
      <c r="C145" s="247"/>
      <c r="D145" s="247" t="s">
        <v>353</v>
      </c>
      <c r="E145" s="247" t="s">
        <v>78</v>
      </c>
      <c r="F145" s="247" t="s">
        <v>363</v>
      </c>
      <c r="G145" s="243">
        <v>42832</v>
      </c>
      <c r="H145" s="243">
        <v>42832</v>
      </c>
      <c r="I145" s="244">
        <v>0</v>
      </c>
      <c r="J145" s="243">
        <v>42832</v>
      </c>
      <c r="K145" s="244">
        <v>0</v>
      </c>
      <c r="L145" s="244"/>
      <c r="M145" s="244"/>
      <c r="N145" s="243">
        <v>42837</v>
      </c>
      <c r="O145" s="244">
        <v>5</v>
      </c>
      <c r="P145" s="247"/>
      <c r="Q145" s="244" t="s">
        <v>82</v>
      </c>
      <c r="R145" s="247"/>
      <c r="S145" s="247"/>
      <c r="T145" s="247"/>
    </row>
    <row r="146" spans="1:20" x14ac:dyDescent="0.25">
      <c r="A146" s="247" t="s">
        <v>338</v>
      </c>
      <c r="B146" s="244">
        <v>10460</v>
      </c>
      <c r="C146" s="247"/>
      <c r="D146" s="247" t="s">
        <v>345</v>
      </c>
      <c r="E146" s="247" t="s">
        <v>86</v>
      </c>
      <c r="F146" s="247" t="s">
        <v>363</v>
      </c>
      <c r="G146" s="243">
        <v>42835</v>
      </c>
      <c r="H146" s="243">
        <v>42836</v>
      </c>
      <c r="I146" s="244">
        <v>1</v>
      </c>
      <c r="J146" s="243">
        <v>42836</v>
      </c>
      <c r="K146" s="244">
        <v>1</v>
      </c>
      <c r="L146" s="244"/>
      <c r="M146" s="244"/>
      <c r="N146" s="243">
        <v>42843</v>
      </c>
      <c r="O146" s="244">
        <v>8</v>
      </c>
      <c r="P146" s="247"/>
      <c r="Q146" s="244" t="s">
        <v>82</v>
      </c>
      <c r="R146" s="247"/>
      <c r="S146" s="247"/>
      <c r="T146" s="247" t="s">
        <v>346</v>
      </c>
    </row>
    <row r="147" spans="1:20" x14ac:dyDescent="0.25">
      <c r="A147" s="247" t="s">
        <v>338</v>
      </c>
      <c r="B147" s="244">
        <v>10461</v>
      </c>
      <c r="C147" s="247"/>
      <c r="D147" s="247" t="s">
        <v>322</v>
      </c>
      <c r="E147" s="247" t="s">
        <v>78</v>
      </c>
      <c r="F147" s="247" t="s">
        <v>363</v>
      </c>
      <c r="G147" s="243">
        <v>42836</v>
      </c>
      <c r="H147" s="243">
        <v>42836</v>
      </c>
      <c r="I147" s="244">
        <v>0</v>
      </c>
      <c r="J147" s="243">
        <v>42836</v>
      </c>
      <c r="K147" s="244">
        <v>0</v>
      </c>
      <c r="L147" s="244"/>
      <c r="M147" s="244"/>
      <c r="N147" s="243">
        <v>42838</v>
      </c>
      <c r="O147" s="244">
        <v>2</v>
      </c>
      <c r="P147" s="247"/>
      <c r="Q147" s="244" t="s">
        <v>82</v>
      </c>
      <c r="R147" s="247"/>
      <c r="S147" s="247"/>
      <c r="T147" s="247"/>
    </row>
    <row r="148" spans="1:20" x14ac:dyDescent="0.25">
      <c r="A148" s="247" t="s">
        <v>338</v>
      </c>
      <c r="B148" s="244">
        <v>10462</v>
      </c>
      <c r="C148" s="247"/>
      <c r="D148" s="247" t="s">
        <v>357</v>
      </c>
      <c r="E148" s="247" t="s">
        <v>78</v>
      </c>
      <c r="F148" s="247" t="s">
        <v>363</v>
      </c>
      <c r="G148" s="243">
        <v>42838</v>
      </c>
      <c r="H148" s="243">
        <v>42838</v>
      </c>
      <c r="I148" s="244">
        <v>0</v>
      </c>
      <c r="J148" s="243">
        <v>42838</v>
      </c>
      <c r="K148" s="244">
        <v>0</v>
      </c>
      <c r="L148" s="244"/>
      <c r="M148" s="244"/>
      <c r="N148" s="243">
        <v>42844</v>
      </c>
      <c r="O148" s="244">
        <v>6</v>
      </c>
      <c r="P148" s="247"/>
      <c r="Q148" s="244" t="s">
        <v>82</v>
      </c>
      <c r="R148" s="247"/>
      <c r="S148" s="247"/>
      <c r="T148" s="247"/>
    </row>
    <row r="149" spans="1:20" x14ac:dyDescent="0.25">
      <c r="A149" s="247" t="s">
        <v>338</v>
      </c>
      <c r="B149" s="244">
        <v>10463</v>
      </c>
      <c r="C149" s="247"/>
      <c r="D149" s="247" t="s">
        <v>343</v>
      </c>
      <c r="E149" s="247" t="s">
        <v>78</v>
      </c>
      <c r="F149" s="247" t="s">
        <v>363</v>
      </c>
      <c r="G149" s="243">
        <v>42842</v>
      </c>
      <c r="H149" s="243">
        <v>42842</v>
      </c>
      <c r="I149" s="244">
        <v>0</v>
      </c>
      <c r="J149" s="243">
        <v>42842</v>
      </c>
      <c r="K149" s="244">
        <v>0</v>
      </c>
      <c r="L149" s="244"/>
      <c r="M149" s="244"/>
      <c r="N149" s="243">
        <v>42842</v>
      </c>
      <c r="O149" s="244">
        <v>0</v>
      </c>
      <c r="P149" s="247"/>
      <c r="Q149" s="244" t="s">
        <v>82</v>
      </c>
      <c r="R149" s="247"/>
      <c r="S149" s="247"/>
      <c r="T149" s="247"/>
    </row>
    <row r="150" spans="1:20" x14ac:dyDescent="0.25">
      <c r="A150" s="247" t="s">
        <v>338</v>
      </c>
      <c r="B150" s="244">
        <v>10464</v>
      </c>
      <c r="C150" s="247"/>
      <c r="D150" s="247" t="s">
        <v>353</v>
      </c>
      <c r="E150" s="247" t="s">
        <v>78</v>
      </c>
      <c r="F150" s="247" t="s">
        <v>363</v>
      </c>
      <c r="G150" s="243">
        <v>42842</v>
      </c>
      <c r="H150" s="243">
        <v>42842</v>
      </c>
      <c r="I150" s="244">
        <v>0</v>
      </c>
      <c r="J150" s="243">
        <v>42842</v>
      </c>
      <c r="K150" s="244">
        <v>0</v>
      </c>
      <c r="L150" s="244"/>
      <c r="M150" s="244"/>
      <c r="N150" s="243">
        <v>42851</v>
      </c>
      <c r="O150" s="244">
        <v>9</v>
      </c>
      <c r="P150" s="247"/>
      <c r="Q150" s="244" t="s">
        <v>82</v>
      </c>
      <c r="R150" s="247"/>
      <c r="S150" s="247"/>
      <c r="T150" s="247"/>
    </row>
    <row r="151" spans="1:20" x14ac:dyDescent="0.25">
      <c r="A151" s="247" t="s">
        <v>338</v>
      </c>
      <c r="B151" s="244">
        <v>10466</v>
      </c>
      <c r="C151" s="247"/>
      <c r="D151" s="247" t="s">
        <v>357</v>
      </c>
      <c r="E151" s="247" t="s">
        <v>86</v>
      </c>
      <c r="F151" s="247" t="s">
        <v>363</v>
      </c>
      <c r="G151" s="243">
        <v>42844</v>
      </c>
      <c r="H151" s="243">
        <v>42844</v>
      </c>
      <c r="I151" s="244">
        <v>0</v>
      </c>
      <c r="J151" s="243">
        <v>42844</v>
      </c>
      <c r="K151" s="244">
        <v>0</v>
      </c>
      <c r="L151" s="244"/>
      <c r="M151" s="244"/>
      <c r="N151" s="243">
        <v>42851</v>
      </c>
      <c r="O151" s="244">
        <v>7</v>
      </c>
      <c r="P151" s="247"/>
      <c r="Q151" s="244" t="s">
        <v>82</v>
      </c>
      <c r="R151" s="247"/>
      <c r="S151" s="247"/>
      <c r="T151" s="247" t="s">
        <v>344</v>
      </c>
    </row>
    <row r="152" spans="1:20" x14ac:dyDescent="0.25">
      <c r="A152" s="247" t="s">
        <v>338</v>
      </c>
      <c r="B152" s="244">
        <v>10467</v>
      </c>
      <c r="C152" s="247"/>
      <c r="D152" s="247" t="s">
        <v>343</v>
      </c>
      <c r="E152" s="247" t="s">
        <v>78</v>
      </c>
      <c r="F152" s="247" t="s">
        <v>363</v>
      </c>
      <c r="G152" s="243">
        <v>42845</v>
      </c>
      <c r="H152" s="243">
        <v>42845</v>
      </c>
      <c r="I152" s="244">
        <v>0</v>
      </c>
      <c r="J152" s="243">
        <v>42845</v>
      </c>
      <c r="K152" s="244">
        <v>0</v>
      </c>
      <c r="L152" s="244"/>
      <c r="M152" s="244"/>
      <c r="N152" s="243">
        <v>42846</v>
      </c>
      <c r="O152" s="244">
        <v>1</v>
      </c>
      <c r="P152" s="247"/>
      <c r="Q152" s="244" t="s">
        <v>82</v>
      </c>
      <c r="R152" s="247"/>
      <c r="S152" s="247"/>
      <c r="T152" s="247"/>
    </row>
    <row r="153" spans="1:20" x14ac:dyDescent="0.25">
      <c r="A153" s="247" t="s">
        <v>338</v>
      </c>
      <c r="B153" s="253">
        <v>10472</v>
      </c>
      <c r="C153" s="247"/>
      <c r="D153" s="247" t="s">
        <v>343</v>
      </c>
      <c r="E153" s="247" t="s">
        <v>86</v>
      </c>
      <c r="F153" s="247" t="s">
        <v>363</v>
      </c>
      <c r="G153" s="243">
        <v>42853</v>
      </c>
      <c r="H153" s="243">
        <v>42853</v>
      </c>
      <c r="I153" s="244">
        <v>0</v>
      </c>
      <c r="J153" s="243">
        <v>42853</v>
      </c>
      <c r="K153" s="244">
        <v>0</v>
      </c>
      <c r="L153" s="244"/>
      <c r="M153" s="244"/>
      <c r="N153" s="243">
        <v>42853</v>
      </c>
      <c r="O153" s="244">
        <v>0</v>
      </c>
      <c r="P153" s="247"/>
      <c r="Q153" s="244" t="s">
        <v>82</v>
      </c>
      <c r="R153" s="247"/>
      <c r="S153" s="247"/>
      <c r="T153" s="247" t="s">
        <v>346</v>
      </c>
    </row>
  </sheetData>
  <sortState ref="A3:U153">
    <sortCondition ref="Q3:Q15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F1" sqref="F1"/>
    </sheetView>
  </sheetViews>
  <sheetFormatPr defaultColWidth="37.28515625" defaultRowHeight="15" x14ac:dyDescent="0.25"/>
  <cols>
    <col min="1" max="1" width="18" bestFit="1" customWidth="1"/>
    <col min="2" max="2" width="11.42578125" customWidth="1"/>
    <col min="3" max="3" width="17.42578125" bestFit="1" customWidth="1"/>
    <col min="4" max="4" width="12.140625" bestFit="1" customWidth="1"/>
    <col min="5" max="5" width="15.140625" bestFit="1" customWidth="1"/>
    <col min="6" max="6" width="34.42578125" bestFit="1" customWidth="1"/>
    <col min="7" max="7" width="18.5703125" bestFit="1" customWidth="1"/>
    <col min="8" max="8" width="20.7109375" bestFit="1" customWidth="1"/>
    <col min="9" max="9" width="12.28515625" bestFit="1" customWidth="1"/>
    <col min="10" max="10" width="24.28515625" bestFit="1" customWidth="1"/>
    <col min="11" max="11" width="11.85546875" bestFit="1" customWidth="1"/>
    <col min="12" max="12" width="32.85546875" bestFit="1" customWidth="1"/>
    <col min="13" max="13" width="35" bestFit="1" customWidth="1"/>
    <col min="14" max="14" width="16.7109375" bestFit="1" customWidth="1"/>
    <col min="15" max="15" width="13.5703125" bestFit="1" customWidth="1"/>
    <col min="16" max="16" width="34" bestFit="1" customWidth="1"/>
    <col min="17" max="17" width="12.140625" bestFit="1" customWidth="1"/>
    <col min="18" max="18" width="33.140625" bestFit="1" customWidth="1"/>
    <col min="19" max="19" width="12.7109375" bestFit="1" customWidth="1"/>
    <col min="20" max="20" width="36.140625" bestFit="1" customWidth="1"/>
  </cols>
  <sheetData>
    <row r="1" spans="1:20" x14ac:dyDescent="0.25">
      <c r="A1" s="1" t="s">
        <v>432</v>
      </c>
      <c r="I1" s="252"/>
      <c r="K1" s="252"/>
      <c r="L1" s="282"/>
      <c r="M1" s="252"/>
      <c r="O1" s="252"/>
    </row>
    <row r="2" spans="1:20" s="310" customFormat="1" ht="69" customHeight="1" x14ac:dyDescent="0.25">
      <c r="A2" s="264" t="s">
        <v>50</v>
      </c>
      <c r="B2" s="267" t="s">
        <v>410</v>
      </c>
      <c r="C2" s="264" t="s">
        <v>411</v>
      </c>
      <c r="D2" s="264" t="s">
        <v>56</v>
      </c>
      <c r="E2" s="264" t="s">
        <v>57</v>
      </c>
      <c r="F2" s="265" t="s">
        <v>425</v>
      </c>
      <c r="G2" s="266" t="s">
        <v>412</v>
      </c>
      <c r="H2" s="266" t="s">
        <v>413</v>
      </c>
      <c r="I2" s="267" t="s">
        <v>414</v>
      </c>
      <c r="J2" s="266" t="s">
        <v>415</v>
      </c>
      <c r="K2" s="267" t="s">
        <v>416</v>
      </c>
      <c r="L2" s="266" t="s">
        <v>417</v>
      </c>
      <c r="M2" s="267" t="s">
        <v>418</v>
      </c>
      <c r="N2" s="266" t="s">
        <v>419</v>
      </c>
      <c r="O2" s="267" t="s">
        <v>420</v>
      </c>
      <c r="P2" s="265" t="s">
        <v>421</v>
      </c>
      <c r="Q2" s="267" t="s">
        <v>422</v>
      </c>
      <c r="R2" s="265" t="s">
        <v>423</v>
      </c>
      <c r="S2" s="308" t="s">
        <v>424</v>
      </c>
      <c r="T2" s="311" t="s">
        <v>72</v>
      </c>
    </row>
    <row r="3" spans="1:20" ht="30" x14ac:dyDescent="0.25">
      <c r="A3" s="281" t="s">
        <v>401</v>
      </c>
      <c r="B3" s="247">
        <v>9223</v>
      </c>
      <c r="C3" s="247" t="s">
        <v>316</v>
      </c>
      <c r="D3" s="247" t="s">
        <v>85</v>
      </c>
      <c r="E3" s="247" t="s">
        <v>317</v>
      </c>
      <c r="F3" s="247" t="s">
        <v>260</v>
      </c>
      <c r="G3" s="243">
        <v>42760</v>
      </c>
      <c r="H3" s="243">
        <v>42779</v>
      </c>
      <c r="I3" s="244">
        <v>19</v>
      </c>
      <c r="J3" s="243">
        <v>42779</v>
      </c>
      <c r="K3" s="244">
        <v>19</v>
      </c>
      <c r="L3" s="243" t="s">
        <v>82</v>
      </c>
      <c r="M3" s="244" t="s">
        <v>82</v>
      </c>
      <c r="N3" s="243">
        <v>42831</v>
      </c>
      <c r="O3" s="244">
        <v>71</v>
      </c>
      <c r="P3" s="247" t="s">
        <v>81</v>
      </c>
      <c r="Q3" s="244" t="s">
        <v>82</v>
      </c>
      <c r="R3" s="247"/>
      <c r="S3" s="247" t="s">
        <v>318</v>
      </c>
      <c r="T3" s="247" t="s">
        <v>319</v>
      </c>
    </row>
    <row r="4" spans="1:20" x14ac:dyDescent="0.25">
      <c r="A4" s="281" t="s">
        <v>401</v>
      </c>
      <c r="B4" s="247">
        <v>9543</v>
      </c>
      <c r="C4" s="247" t="s">
        <v>316</v>
      </c>
      <c r="D4" s="247" t="s">
        <v>85</v>
      </c>
      <c r="E4" s="247" t="s">
        <v>78</v>
      </c>
      <c r="F4" s="247" t="s">
        <v>260</v>
      </c>
      <c r="G4" s="243">
        <v>42788</v>
      </c>
      <c r="H4" s="243">
        <v>42789</v>
      </c>
      <c r="I4" s="244">
        <v>1</v>
      </c>
      <c r="J4" s="243">
        <v>42789</v>
      </c>
      <c r="K4" s="244">
        <v>1</v>
      </c>
      <c r="L4" s="243" t="s">
        <v>82</v>
      </c>
      <c r="M4" s="244" t="s">
        <v>82</v>
      </c>
      <c r="N4" s="243">
        <v>42853</v>
      </c>
      <c r="O4" s="244">
        <v>65</v>
      </c>
      <c r="P4" s="247" t="s">
        <v>81</v>
      </c>
      <c r="Q4" s="244" t="s">
        <v>82</v>
      </c>
      <c r="R4" s="247"/>
      <c r="S4" s="247" t="s">
        <v>318</v>
      </c>
      <c r="T4" s="247"/>
    </row>
    <row r="5" spans="1:20" x14ac:dyDescent="0.25">
      <c r="A5" s="281" t="s">
        <v>401</v>
      </c>
      <c r="B5" s="247">
        <v>9947</v>
      </c>
      <c r="C5" s="247" t="s">
        <v>316</v>
      </c>
      <c r="D5" s="247" t="s">
        <v>85</v>
      </c>
      <c r="E5" s="247" t="s">
        <v>78</v>
      </c>
      <c r="F5" s="247" t="s">
        <v>260</v>
      </c>
      <c r="G5" s="243">
        <v>42796</v>
      </c>
      <c r="H5" s="243">
        <v>42796</v>
      </c>
      <c r="I5" s="244">
        <v>0</v>
      </c>
      <c r="J5" s="243">
        <v>42796</v>
      </c>
      <c r="K5" s="244">
        <v>0</v>
      </c>
      <c r="L5" s="243" t="s">
        <v>82</v>
      </c>
      <c r="M5" s="244" t="s">
        <v>82</v>
      </c>
      <c r="N5" s="244" t="s">
        <v>82</v>
      </c>
      <c r="O5" s="244" t="s">
        <v>82</v>
      </c>
      <c r="P5" s="247"/>
      <c r="Q5" s="244">
        <v>59</v>
      </c>
      <c r="R5" s="247" t="s">
        <v>81</v>
      </c>
      <c r="S5" s="247" t="s">
        <v>318</v>
      </c>
      <c r="T5" s="247"/>
    </row>
    <row r="6" spans="1:20" x14ac:dyDescent="0.25">
      <c r="A6" s="281" t="s">
        <v>401</v>
      </c>
      <c r="B6" s="247">
        <v>9984</v>
      </c>
      <c r="C6" s="247" t="s">
        <v>316</v>
      </c>
      <c r="D6" s="247" t="s">
        <v>85</v>
      </c>
      <c r="E6" s="247" t="s">
        <v>78</v>
      </c>
      <c r="F6" s="247" t="s">
        <v>260</v>
      </c>
      <c r="G6" s="243">
        <v>42809</v>
      </c>
      <c r="H6" s="243">
        <v>42810</v>
      </c>
      <c r="I6" s="244">
        <v>1</v>
      </c>
      <c r="J6" s="243">
        <v>42810</v>
      </c>
      <c r="K6" s="244">
        <v>1</v>
      </c>
      <c r="L6" s="243" t="s">
        <v>82</v>
      </c>
      <c r="M6" s="244" t="s">
        <v>82</v>
      </c>
      <c r="N6" s="244" t="s">
        <v>82</v>
      </c>
      <c r="O6" s="244" t="s">
        <v>82</v>
      </c>
      <c r="P6" s="247"/>
      <c r="Q6" s="244">
        <v>46</v>
      </c>
      <c r="R6" s="247" t="s">
        <v>81</v>
      </c>
      <c r="S6" s="247" t="s">
        <v>318</v>
      </c>
      <c r="T6" s="247"/>
    </row>
    <row r="7" spans="1:20" x14ac:dyDescent="0.25">
      <c r="A7" s="281" t="s">
        <v>401</v>
      </c>
      <c r="B7" s="247">
        <v>9988</v>
      </c>
      <c r="C7" s="247" t="s">
        <v>316</v>
      </c>
      <c r="D7" s="247" t="s">
        <v>188</v>
      </c>
      <c r="E7" s="247" t="s">
        <v>78</v>
      </c>
      <c r="F7" s="247" t="s">
        <v>260</v>
      </c>
      <c r="G7" s="243">
        <v>42810</v>
      </c>
      <c r="H7" s="243">
        <v>42810</v>
      </c>
      <c r="I7" s="244">
        <v>0</v>
      </c>
      <c r="J7" s="243">
        <v>42810</v>
      </c>
      <c r="K7" s="244">
        <v>0</v>
      </c>
      <c r="L7" s="243" t="s">
        <v>82</v>
      </c>
      <c r="M7" s="244" t="s">
        <v>82</v>
      </c>
      <c r="N7" s="243">
        <v>42831</v>
      </c>
      <c r="O7" s="244">
        <v>21</v>
      </c>
      <c r="P7" s="247" t="s">
        <v>81</v>
      </c>
      <c r="Q7" s="244" t="s">
        <v>82</v>
      </c>
      <c r="R7" s="247"/>
      <c r="S7" s="247" t="s">
        <v>318</v>
      </c>
      <c r="T7" s="247"/>
    </row>
    <row r="8" spans="1:20" x14ac:dyDescent="0.25">
      <c r="A8" s="281" t="s">
        <v>401</v>
      </c>
      <c r="B8" s="247">
        <v>9991</v>
      </c>
      <c r="C8" s="247" t="s">
        <v>316</v>
      </c>
      <c r="D8" s="247" t="s">
        <v>188</v>
      </c>
      <c r="E8" s="247" t="s">
        <v>78</v>
      </c>
      <c r="F8" s="247" t="s">
        <v>260</v>
      </c>
      <c r="G8" s="243">
        <v>42810</v>
      </c>
      <c r="H8" s="243">
        <v>42810</v>
      </c>
      <c r="I8" s="244">
        <v>0</v>
      </c>
      <c r="J8" s="243">
        <v>42810</v>
      </c>
      <c r="K8" s="244">
        <v>0</v>
      </c>
      <c r="L8" s="243" t="s">
        <v>82</v>
      </c>
      <c r="M8" s="244" t="s">
        <v>82</v>
      </c>
      <c r="N8" s="243">
        <v>42831</v>
      </c>
      <c r="O8" s="244">
        <v>21</v>
      </c>
      <c r="P8" s="247" t="s">
        <v>81</v>
      </c>
      <c r="Q8" s="244" t="s">
        <v>82</v>
      </c>
      <c r="R8" s="247"/>
      <c r="S8" s="247" t="s">
        <v>318</v>
      </c>
      <c r="T8" s="247"/>
    </row>
    <row r="9" spans="1:20" x14ac:dyDescent="0.25">
      <c r="A9" s="281" t="s">
        <v>401</v>
      </c>
      <c r="B9" s="247">
        <v>9998</v>
      </c>
      <c r="C9" s="247" t="s">
        <v>316</v>
      </c>
      <c r="D9" s="247" t="s">
        <v>85</v>
      </c>
      <c r="E9" s="247" t="s">
        <v>78</v>
      </c>
      <c r="F9" s="247" t="s">
        <v>260</v>
      </c>
      <c r="G9" s="243">
        <v>42815</v>
      </c>
      <c r="H9" s="243">
        <v>42818</v>
      </c>
      <c r="I9" s="244">
        <v>3</v>
      </c>
      <c r="J9" s="243">
        <v>42818</v>
      </c>
      <c r="K9" s="244">
        <v>3</v>
      </c>
      <c r="L9" s="243" t="s">
        <v>82</v>
      </c>
      <c r="M9" s="244" t="s">
        <v>82</v>
      </c>
      <c r="N9" s="243">
        <v>42831</v>
      </c>
      <c r="O9" s="244">
        <v>16</v>
      </c>
      <c r="P9" s="247" t="s">
        <v>81</v>
      </c>
      <c r="Q9" s="244" t="s">
        <v>82</v>
      </c>
      <c r="R9" s="247"/>
      <c r="S9" s="247" t="s">
        <v>318</v>
      </c>
      <c r="T9" s="247"/>
    </row>
    <row r="10" spans="1:20" ht="30" x14ac:dyDescent="0.25">
      <c r="A10" s="281" t="s">
        <v>401</v>
      </c>
      <c r="B10" s="247">
        <v>10008</v>
      </c>
      <c r="C10" s="247" t="s">
        <v>316</v>
      </c>
      <c r="D10" s="247" t="s">
        <v>85</v>
      </c>
      <c r="E10" s="247" t="s">
        <v>78</v>
      </c>
      <c r="F10" s="247" t="s">
        <v>260</v>
      </c>
      <c r="G10" s="243">
        <v>42816</v>
      </c>
      <c r="H10" s="243">
        <v>42817</v>
      </c>
      <c r="I10" s="244">
        <v>1</v>
      </c>
      <c r="J10" s="243">
        <v>42817</v>
      </c>
      <c r="K10" s="244">
        <v>1</v>
      </c>
      <c r="L10" s="243" t="s">
        <v>82</v>
      </c>
      <c r="M10" s="244" t="s">
        <v>82</v>
      </c>
      <c r="N10" s="243">
        <v>42831</v>
      </c>
      <c r="O10" s="244">
        <v>15</v>
      </c>
      <c r="P10" s="247" t="s">
        <v>81</v>
      </c>
      <c r="Q10" s="244" t="s">
        <v>82</v>
      </c>
      <c r="R10" s="247"/>
      <c r="S10" s="247" t="s">
        <v>318</v>
      </c>
      <c r="T10" s="247" t="s">
        <v>328</v>
      </c>
    </row>
    <row r="11" spans="1:20" x14ac:dyDescent="0.25">
      <c r="A11" s="281" t="s">
        <v>401</v>
      </c>
      <c r="B11" s="247">
        <v>10016</v>
      </c>
      <c r="C11" s="247" t="s">
        <v>316</v>
      </c>
      <c r="D11" s="247" t="s">
        <v>95</v>
      </c>
      <c r="E11" s="247" t="s">
        <v>78</v>
      </c>
      <c r="F11" s="247" t="s">
        <v>260</v>
      </c>
      <c r="G11" s="243">
        <v>42818</v>
      </c>
      <c r="H11" s="243">
        <v>42818</v>
      </c>
      <c r="I11" s="244">
        <v>0</v>
      </c>
      <c r="J11" s="243">
        <v>42818</v>
      </c>
      <c r="K11" s="244">
        <v>0</v>
      </c>
      <c r="L11" s="243" t="s">
        <v>82</v>
      </c>
      <c r="M11" s="244" t="s">
        <v>82</v>
      </c>
      <c r="N11" s="243">
        <v>42832</v>
      </c>
      <c r="O11" s="244">
        <v>14</v>
      </c>
      <c r="P11" s="247" t="s">
        <v>81</v>
      </c>
      <c r="Q11" s="244" t="s">
        <v>82</v>
      </c>
      <c r="R11" s="247"/>
      <c r="S11" s="247" t="s">
        <v>318</v>
      </c>
      <c r="T11" s="247"/>
    </row>
    <row r="12" spans="1:20" x14ac:dyDescent="0.25">
      <c r="A12" s="281" t="s">
        <v>401</v>
      </c>
      <c r="B12" s="247">
        <v>10022</v>
      </c>
      <c r="C12" s="247" t="s">
        <v>316</v>
      </c>
      <c r="D12" s="247" t="s">
        <v>77</v>
      </c>
      <c r="E12" s="247" t="s">
        <v>78</v>
      </c>
      <c r="F12" s="247" t="s">
        <v>125</v>
      </c>
      <c r="G12" s="243">
        <v>42821</v>
      </c>
      <c r="H12" s="243">
        <v>42821</v>
      </c>
      <c r="I12" s="244">
        <v>0</v>
      </c>
      <c r="J12" s="243">
        <v>42821</v>
      </c>
      <c r="K12" s="244">
        <v>0</v>
      </c>
      <c r="L12" s="243" t="s">
        <v>82</v>
      </c>
      <c r="M12" s="244" t="s">
        <v>82</v>
      </c>
      <c r="N12" s="244" t="s">
        <v>82</v>
      </c>
      <c r="O12" s="244" t="s">
        <v>82</v>
      </c>
      <c r="P12" s="247"/>
      <c r="Q12" s="244">
        <v>34</v>
      </c>
      <c r="R12" s="247" t="s">
        <v>81</v>
      </c>
      <c r="S12" s="247" t="s">
        <v>318</v>
      </c>
      <c r="T12" s="247"/>
    </row>
    <row r="13" spans="1:20" x14ac:dyDescent="0.25">
      <c r="A13" s="281" t="s">
        <v>401</v>
      </c>
      <c r="B13" s="247">
        <v>10026</v>
      </c>
      <c r="C13" s="247" t="s">
        <v>326</v>
      </c>
      <c r="D13" s="247" t="s">
        <v>95</v>
      </c>
      <c r="E13" s="247" t="s">
        <v>86</v>
      </c>
      <c r="F13" s="247" t="s">
        <v>260</v>
      </c>
      <c r="G13" s="243">
        <v>42824</v>
      </c>
      <c r="H13" s="243">
        <v>42824</v>
      </c>
      <c r="I13" s="244">
        <v>0</v>
      </c>
      <c r="J13" s="243">
        <v>42824</v>
      </c>
      <c r="K13" s="244">
        <v>0</v>
      </c>
      <c r="L13" s="243" t="s">
        <v>82</v>
      </c>
      <c r="M13" s="244" t="s">
        <v>82</v>
      </c>
      <c r="N13" s="243">
        <v>42836</v>
      </c>
      <c r="O13" s="244">
        <v>12</v>
      </c>
      <c r="P13" s="247" t="s">
        <v>81</v>
      </c>
      <c r="Q13" s="244" t="s">
        <v>82</v>
      </c>
      <c r="R13" s="247"/>
      <c r="S13" s="247" t="s">
        <v>318</v>
      </c>
      <c r="T13" s="247"/>
    </row>
    <row r="14" spans="1:20" x14ac:dyDescent="0.25">
      <c r="A14" s="281" t="s">
        <v>401</v>
      </c>
      <c r="B14" s="247">
        <v>10029</v>
      </c>
      <c r="C14" s="247" t="s">
        <v>316</v>
      </c>
      <c r="D14" s="247" t="s">
        <v>132</v>
      </c>
      <c r="E14" s="247" t="s">
        <v>78</v>
      </c>
      <c r="F14" s="247" t="s">
        <v>260</v>
      </c>
      <c r="G14" s="243">
        <v>42824</v>
      </c>
      <c r="H14" s="243">
        <v>42824</v>
      </c>
      <c r="I14" s="244">
        <v>0</v>
      </c>
      <c r="J14" s="243">
        <v>42824</v>
      </c>
      <c r="K14" s="244">
        <v>0</v>
      </c>
      <c r="L14" s="243" t="s">
        <v>82</v>
      </c>
      <c r="M14" s="244" t="s">
        <v>82</v>
      </c>
      <c r="N14" s="243">
        <v>42835</v>
      </c>
      <c r="O14" s="244">
        <v>11</v>
      </c>
      <c r="P14" s="247" t="s">
        <v>81</v>
      </c>
      <c r="Q14" s="244" t="s">
        <v>82</v>
      </c>
      <c r="R14" s="247"/>
      <c r="S14" s="247" t="s">
        <v>318</v>
      </c>
      <c r="T14" s="247"/>
    </row>
    <row r="15" spans="1:20" x14ac:dyDescent="0.25">
      <c r="A15" s="281" t="s">
        <v>401</v>
      </c>
      <c r="B15" s="247">
        <v>10031</v>
      </c>
      <c r="C15" s="247" t="s">
        <v>316</v>
      </c>
      <c r="D15" s="247" t="s">
        <v>188</v>
      </c>
      <c r="E15" s="247" t="s">
        <v>78</v>
      </c>
      <c r="F15" s="247" t="s">
        <v>260</v>
      </c>
      <c r="G15" s="243">
        <v>42824</v>
      </c>
      <c r="H15" s="243">
        <v>42824</v>
      </c>
      <c r="I15" s="244">
        <v>0</v>
      </c>
      <c r="J15" s="243">
        <v>42824</v>
      </c>
      <c r="K15" s="244">
        <v>0</v>
      </c>
      <c r="L15" s="243" t="s">
        <v>82</v>
      </c>
      <c r="M15" s="244" t="s">
        <v>82</v>
      </c>
      <c r="N15" s="243">
        <v>42836</v>
      </c>
      <c r="O15" s="244">
        <v>12</v>
      </c>
      <c r="P15" s="247" t="s">
        <v>81</v>
      </c>
      <c r="Q15" s="244" t="s">
        <v>82</v>
      </c>
      <c r="R15" s="247"/>
      <c r="S15" s="247" t="s">
        <v>318</v>
      </c>
      <c r="T15" s="247"/>
    </row>
    <row r="16" spans="1:20" x14ac:dyDescent="0.25">
      <c r="A16" s="281" t="s">
        <v>401</v>
      </c>
      <c r="B16" s="247">
        <v>10033</v>
      </c>
      <c r="C16" s="247" t="s">
        <v>326</v>
      </c>
      <c r="D16" s="247" t="s">
        <v>102</v>
      </c>
      <c r="E16" s="247" t="s">
        <v>86</v>
      </c>
      <c r="F16" s="247" t="s">
        <v>260</v>
      </c>
      <c r="G16" s="243">
        <v>42824</v>
      </c>
      <c r="H16" s="243">
        <v>42824</v>
      </c>
      <c r="I16" s="244">
        <v>0</v>
      </c>
      <c r="J16" s="243">
        <v>42824</v>
      </c>
      <c r="K16" s="244">
        <v>0</v>
      </c>
      <c r="L16" s="243" t="s">
        <v>82</v>
      </c>
      <c r="M16" s="244" t="s">
        <v>82</v>
      </c>
      <c r="N16" s="243">
        <v>42846</v>
      </c>
      <c r="O16" s="244">
        <v>22</v>
      </c>
      <c r="P16" s="247" t="s">
        <v>81</v>
      </c>
      <c r="Q16" s="244" t="s">
        <v>82</v>
      </c>
      <c r="R16" s="247"/>
      <c r="S16" s="247" t="s">
        <v>318</v>
      </c>
      <c r="T16" s="247"/>
    </row>
    <row r="17" spans="1:20" x14ac:dyDescent="0.25">
      <c r="A17" s="281" t="s">
        <v>401</v>
      </c>
      <c r="B17" s="247">
        <v>10034</v>
      </c>
      <c r="C17" s="247" t="s">
        <v>316</v>
      </c>
      <c r="D17" s="247" t="s">
        <v>85</v>
      </c>
      <c r="E17" s="247" t="s">
        <v>78</v>
      </c>
      <c r="F17" s="247" t="s">
        <v>260</v>
      </c>
      <c r="G17" s="243">
        <v>42824</v>
      </c>
      <c r="H17" s="243">
        <v>42825</v>
      </c>
      <c r="I17" s="244">
        <v>1</v>
      </c>
      <c r="J17" s="243">
        <v>42825</v>
      </c>
      <c r="K17" s="244">
        <v>1</v>
      </c>
      <c r="L17" s="243" t="s">
        <v>82</v>
      </c>
      <c r="M17" s="244" t="s">
        <v>82</v>
      </c>
      <c r="N17" s="243">
        <v>42845</v>
      </c>
      <c r="O17" s="244">
        <v>21</v>
      </c>
      <c r="P17" s="247" t="s">
        <v>81</v>
      </c>
      <c r="Q17" s="244" t="s">
        <v>82</v>
      </c>
      <c r="R17" s="247"/>
      <c r="S17" s="247" t="s">
        <v>318</v>
      </c>
      <c r="T17" s="247"/>
    </row>
    <row r="18" spans="1:20" x14ac:dyDescent="0.25">
      <c r="A18" s="281" t="s">
        <v>401</v>
      </c>
      <c r="B18" s="247">
        <v>10038</v>
      </c>
      <c r="C18" s="247" t="s">
        <v>316</v>
      </c>
      <c r="D18" s="247" t="s">
        <v>85</v>
      </c>
      <c r="E18" s="247" t="s">
        <v>78</v>
      </c>
      <c r="F18" s="247" t="s">
        <v>260</v>
      </c>
      <c r="G18" s="243">
        <v>42825</v>
      </c>
      <c r="H18" s="243">
        <v>42828</v>
      </c>
      <c r="I18" s="244">
        <v>3</v>
      </c>
      <c r="J18" s="243">
        <v>42828</v>
      </c>
      <c r="K18" s="244">
        <v>3</v>
      </c>
      <c r="L18" s="243" t="s">
        <v>82</v>
      </c>
      <c r="M18" s="244" t="s">
        <v>82</v>
      </c>
      <c r="N18" s="243">
        <v>42845</v>
      </c>
      <c r="O18" s="244">
        <v>20</v>
      </c>
      <c r="P18" s="247" t="s">
        <v>81</v>
      </c>
      <c r="Q18" s="244" t="s">
        <v>82</v>
      </c>
      <c r="R18" s="247"/>
      <c r="S18" s="247" t="s">
        <v>318</v>
      </c>
      <c r="T18" s="247"/>
    </row>
    <row r="19" spans="1:20" x14ac:dyDescent="0.25">
      <c r="A19" s="281" t="s">
        <v>401</v>
      </c>
      <c r="B19" s="247">
        <v>10382</v>
      </c>
      <c r="C19" s="247" t="s">
        <v>316</v>
      </c>
      <c r="D19" s="247" t="s">
        <v>98</v>
      </c>
      <c r="E19" s="247" t="s">
        <v>78</v>
      </c>
      <c r="F19" s="247" t="s">
        <v>260</v>
      </c>
      <c r="G19" s="243">
        <v>42830</v>
      </c>
      <c r="H19" s="243">
        <v>42830</v>
      </c>
      <c r="I19" s="244">
        <v>0</v>
      </c>
      <c r="J19" s="243">
        <v>42830</v>
      </c>
      <c r="K19" s="244">
        <v>0</v>
      </c>
      <c r="L19" s="243" t="s">
        <v>82</v>
      </c>
      <c r="M19" s="244" t="s">
        <v>82</v>
      </c>
      <c r="N19" s="243">
        <v>42849</v>
      </c>
      <c r="O19" s="244">
        <v>19</v>
      </c>
      <c r="P19" s="247" t="s">
        <v>81</v>
      </c>
      <c r="Q19" s="244" t="s">
        <v>82</v>
      </c>
      <c r="R19" s="247"/>
      <c r="S19" s="247" t="s">
        <v>318</v>
      </c>
      <c r="T19" s="247"/>
    </row>
    <row r="20" spans="1:20" x14ac:dyDescent="0.25">
      <c r="A20" s="281" t="s">
        <v>401</v>
      </c>
      <c r="B20" s="247">
        <v>10384</v>
      </c>
      <c r="C20" s="247" t="s">
        <v>316</v>
      </c>
      <c r="D20" s="247" t="s">
        <v>128</v>
      </c>
      <c r="E20" s="247" t="s">
        <v>78</v>
      </c>
      <c r="F20" s="247" t="s">
        <v>260</v>
      </c>
      <c r="G20" s="243">
        <v>42831</v>
      </c>
      <c r="H20" s="243">
        <v>42831</v>
      </c>
      <c r="I20" s="244">
        <v>0</v>
      </c>
      <c r="J20" s="243">
        <v>42831</v>
      </c>
      <c r="K20" s="244">
        <v>0</v>
      </c>
      <c r="L20" s="243" t="s">
        <v>82</v>
      </c>
      <c r="M20" s="244" t="s">
        <v>82</v>
      </c>
      <c r="N20" s="243">
        <v>42849</v>
      </c>
      <c r="O20" s="244">
        <v>18</v>
      </c>
      <c r="P20" s="247" t="s">
        <v>81</v>
      </c>
      <c r="Q20" s="244" t="s">
        <v>82</v>
      </c>
      <c r="R20" s="247"/>
      <c r="S20" s="247" t="s">
        <v>318</v>
      </c>
      <c r="T20" s="247"/>
    </row>
    <row r="21" spans="1:20" x14ac:dyDescent="0.25">
      <c r="A21" s="281" t="s">
        <v>401</v>
      </c>
      <c r="B21" s="247">
        <v>10393</v>
      </c>
      <c r="C21" s="247" t="s">
        <v>326</v>
      </c>
      <c r="D21" s="247" t="s">
        <v>85</v>
      </c>
      <c r="E21" s="247" t="s">
        <v>86</v>
      </c>
      <c r="F21" s="247" t="s">
        <v>271</v>
      </c>
      <c r="G21" s="243">
        <v>42832</v>
      </c>
      <c r="H21" s="243">
        <v>42832</v>
      </c>
      <c r="I21" s="244">
        <v>0</v>
      </c>
      <c r="J21" s="243">
        <v>42832</v>
      </c>
      <c r="K21" s="244">
        <v>0</v>
      </c>
      <c r="L21" s="243" t="s">
        <v>82</v>
      </c>
      <c r="M21" s="244" t="s">
        <v>82</v>
      </c>
      <c r="N21" s="244" t="s">
        <v>82</v>
      </c>
      <c r="O21" s="244" t="s">
        <v>82</v>
      </c>
      <c r="P21" s="247"/>
      <c r="Q21" s="244">
        <v>23</v>
      </c>
      <c r="R21" s="247" t="s">
        <v>81</v>
      </c>
      <c r="S21" s="247" t="s">
        <v>318</v>
      </c>
      <c r="T21" s="247"/>
    </row>
    <row r="22" spans="1:20" x14ac:dyDescent="0.25">
      <c r="A22" s="281" t="s">
        <v>401</v>
      </c>
      <c r="B22" s="247">
        <v>10395</v>
      </c>
      <c r="C22" s="247" t="s">
        <v>326</v>
      </c>
      <c r="D22" s="247" t="s">
        <v>77</v>
      </c>
      <c r="E22" s="247" t="s">
        <v>86</v>
      </c>
      <c r="F22" s="247" t="s">
        <v>260</v>
      </c>
      <c r="G22" s="243">
        <v>42835</v>
      </c>
      <c r="H22" s="243">
        <v>42836</v>
      </c>
      <c r="I22" s="244">
        <v>1</v>
      </c>
      <c r="J22" s="243">
        <v>42836</v>
      </c>
      <c r="K22" s="244">
        <v>1</v>
      </c>
      <c r="L22" s="243" t="s">
        <v>82</v>
      </c>
      <c r="M22" s="244" t="s">
        <v>82</v>
      </c>
      <c r="N22" s="244" t="s">
        <v>82</v>
      </c>
      <c r="O22" s="244" t="s">
        <v>82</v>
      </c>
      <c r="P22" s="247"/>
      <c r="Q22" s="244">
        <v>20</v>
      </c>
      <c r="R22" s="247" t="s">
        <v>81</v>
      </c>
      <c r="S22" s="247" t="s">
        <v>318</v>
      </c>
      <c r="T22" s="247"/>
    </row>
    <row r="23" spans="1:20" x14ac:dyDescent="0.25">
      <c r="A23" s="281" t="s">
        <v>401</v>
      </c>
      <c r="B23" s="247">
        <v>10396</v>
      </c>
      <c r="C23" s="247" t="s">
        <v>316</v>
      </c>
      <c r="D23" s="247" t="s">
        <v>85</v>
      </c>
      <c r="E23" s="247" t="s">
        <v>78</v>
      </c>
      <c r="F23" s="247" t="s">
        <v>260</v>
      </c>
      <c r="G23" s="243">
        <v>42835</v>
      </c>
      <c r="H23" s="243">
        <v>42835</v>
      </c>
      <c r="I23" s="244">
        <v>0</v>
      </c>
      <c r="J23" s="243">
        <v>42835</v>
      </c>
      <c r="K23" s="244">
        <v>0</v>
      </c>
      <c r="L23" s="243" t="s">
        <v>82</v>
      </c>
      <c r="M23" s="244" t="s">
        <v>82</v>
      </c>
      <c r="N23" s="244" t="s">
        <v>82</v>
      </c>
      <c r="O23" s="244" t="s">
        <v>82</v>
      </c>
      <c r="P23" s="247"/>
      <c r="Q23" s="244">
        <v>20</v>
      </c>
      <c r="R23" s="247" t="s">
        <v>81</v>
      </c>
      <c r="S23" s="247" t="s">
        <v>318</v>
      </c>
      <c r="T23" s="247"/>
    </row>
    <row r="24" spans="1:20" x14ac:dyDescent="0.25">
      <c r="A24" s="281" t="s">
        <v>401</v>
      </c>
      <c r="B24" s="247">
        <v>10407</v>
      </c>
      <c r="C24" s="247" t="s">
        <v>316</v>
      </c>
      <c r="D24" s="247" t="s">
        <v>91</v>
      </c>
      <c r="E24" s="247" t="s">
        <v>78</v>
      </c>
      <c r="F24" s="247" t="s">
        <v>260</v>
      </c>
      <c r="G24" s="243">
        <v>42839</v>
      </c>
      <c r="H24" s="243">
        <v>42839</v>
      </c>
      <c r="I24" s="244">
        <v>0</v>
      </c>
      <c r="J24" s="243">
        <v>42839</v>
      </c>
      <c r="K24" s="244">
        <v>0</v>
      </c>
      <c r="L24" s="243" t="s">
        <v>82</v>
      </c>
      <c r="M24" s="244" t="s">
        <v>82</v>
      </c>
      <c r="N24" s="244" t="s">
        <v>82</v>
      </c>
      <c r="O24" s="244" t="s">
        <v>82</v>
      </c>
      <c r="P24" s="247"/>
      <c r="Q24" s="244">
        <v>16</v>
      </c>
      <c r="R24" s="247" t="s">
        <v>81</v>
      </c>
      <c r="S24" s="247" t="s">
        <v>318</v>
      </c>
      <c r="T24" s="247"/>
    </row>
    <row r="25" spans="1:20" x14ac:dyDescent="0.25">
      <c r="A25" s="281" t="s">
        <v>401</v>
      </c>
      <c r="B25" s="247">
        <v>10409</v>
      </c>
      <c r="C25" s="247" t="s">
        <v>316</v>
      </c>
      <c r="D25" s="247" t="s">
        <v>98</v>
      </c>
      <c r="E25" s="247" t="s">
        <v>78</v>
      </c>
      <c r="F25" s="247" t="s">
        <v>260</v>
      </c>
      <c r="G25" s="243">
        <v>42842</v>
      </c>
      <c r="H25" s="243">
        <v>42850</v>
      </c>
      <c r="I25" s="244">
        <v>8</v>
      </c>
      <c r="J25" s="243">
        <v>42850</v>
      </c>
      <c r="K25" s="244">
        <v>8</v>
      </c>
      <c r="L25" s="243" t="s">
        <v>82</v>
      </c>
      <c r="M25" s="244" t="s">
        <v>82</v>
      </c>
      <c r="N25" s="243">
        <v>42842</v>
      </c>
      <c r="O25" s="244">
        <v>0</v>
      </c>
      <c r="P25" s="247" t="s">
        <v>81</v>
      </c>
      <c r="Q25" s="244" t="s">
        <v>82</v>
      </c>
      <c r="R25" s="247"/>
      <c r="S25" s="247" t="s">
        <v>318</v>
      </c>
      <c r="T25" s="247"/>
    </row>
    <row r="26" spans="1:20" x14ac:dyDescent="0.25">
      <c r="A26" s="281" t="s">
        <v>401</v>
      </c>
      <c r="B26" s="247">
        <v>10419</v>
      </c>
      <c r="C26" s="247" t="s">
        <v>316</v>
      </c>
      <c r="D26" s="247" t="s">
        <v>85</v>
      </c>
      <c r="E26" s="247" t="s">
        <v>78</v>
      </c>
      <c r="F26" s="247" t="s">
        <v>260</v>
      </c>
      <c r="G26" s="243">
        <v>42844</v>
      </c>
      <c r="H26" s="243">
        <v>42844</v>
      </c>
      <c r="I26" s="244">
        <v>0</v>
      </c>
      <c r="J26" s="243">
        <v>42844</v>
      </c>
      <c r="K26" s="244">
        <v>0</v>
      </c>
      <c r="L26" s="243" t="s">
        <v>82</v>
      </c>
      <c r="M26" s="244" t="s">
        <v>82</v>
      </c>
      <c r="N26" s="244" t="s">
        <v>82</v>
      </c>
      <c r="O26" s="244" t="s">
        <v>82</v>
      </c>
      <c r="P26" s="247"/>
      <c r="Q26" s="244">
        <v>11</v>
      </c>
      <c r="R26" s="247" t="s">
        <v>81</v>
      </c>
      <c r="S26" s="247" t="s">
        <v>318</v>
      </c>
      <c r="T26" s="247"/>
    </row>
    <row r="27" spans="1:20" x14ac:dyDescent="0.25">
      <c r="A27" s="281" t="s">
        <v>401</v>
      </c>
      <c r="B27" s="247">
        <v>10423</v>
      </c>
      <c r="C27" s="247" t="s">
        <v>316</v>
      </c>
      <c r="D27" s="247" t="s">
        <v>85</v>
      </c>
      <c r="E27" s="247" t="s">
        <v>78</v>
      </c>
      <c r="F27" s="247" t="s">
        <v>125</v>
      </c>
      <c r="G27" s="243">
        <v>42845</v>
      </c>
      <c r="H27" s="243">
        <v>42845</v>
      </c>
      <c r="I27" s="244">
        <v>0</v>
      </c>
      <c r="J27" s="243">
        <v>42845</v>
      </c>
      <c r="K27" s="244">
        <v>0</v>
      </c>
      <c r="L27" s="243" t="s">
        <v>82</v>
      </c>
      <c r="M27" s="244" t="s">
        <v>82</v>
      </c>
      <c r="N27" s="244" t="s">
        <v>82</v>
      </c>
      <c r="O27" s="244" t="s">
        <v>82</v>
      </c>
      <c r="P27" s="247"/>
      <c r="Q27" s="244">
        <v>10</v>
      </c>
      <c r="R27" s="247" t="s">
        <v>81</v>
      </c>
      <c r="S27" s="247" t="s">
        <v>318</v>
      </c>
      <c r="T27" s="247"/>
    </row>
    <row r="28" spans="1:20" x14ac:dyDescent="0.25">
      <c r="A28" s="281" t="s">
        <v>401</v>
      </c>
      <c r="B28" s="247">
        <v>10429</v>
      </c>
      <c r="C28" s="247" t="s">
        <v>316</v>
      </c>
      <c r="D28" s="247" t="s">
        <v>77</v>
      </c>
      <c r="E28" s="247" t="s">
        <v>78</v>
      </c>
      <c r="F28" s="247" t="s">
        <v>260</v>
      </c>
      <c r="G28" s="243">
        <v>42849</v>
      </c>
      <c r="H28" s="243">
        <v>42849</v>
      </c>
      <c r="I28" s="244">
        <v>0</v>
      </c>
      <c r="J28" s="243">
        <v>42849</v>
      </c>
      <c r="K28" s="244">
        <v>0</v>
      </c>
      <c r="L28" s="243" t="s">
        <v>82</v>
      </c>
      <c r="M28" s="244" t="s">
        <v>82</v>
      </c>
      <c r="N28" s="244" t="s">
        <v>82</v>
      </c>
      <c r="O28" s="244" t="s">
        <v>82</v>
      </c>
      <c r="P28" s="247"/>
      <c r="Q28" s="244">
        <v>6</v>
      </c>
      <c r="R28" s="247" t="s">
        <v>81</v>
      </c>
      <c r="S28" s="247" t="s">
        <v>318</v>
      </c>
      <c r="T28" s="247"/>
    </row>
    <row r="29" spans="1:20" x14ac:dyDescent="0.25">
      <c r="A29" s="281" t="s">
        <v>401</v>
      </c>
      <c r="B29" s="247">
        <v>10430</v>
      </c>
      <c r="C29" s="247" t="s">
        <v>316</v>
      </c>
      <c r="D29" s="247" t="s">
        <v>98</v>
      </c>
      <c r="E29" s="247" t="s">
        <v>78</v>
      </c>
      <c r="F29" s="247" t="s">
        <v>260</v>
      </c>
      <c r="G29" s="243">
        <v>42849</v>
      </c>
      <c r="H29" s="243">
        <v>42849</v>
      </c>
      <c r="I29" s="244">
        <v>0</v>
      </c>
      <c r="J29" s="243">
        <v>42849</v>
      </c>
      <c r="K29" s="244">
        <v>0</v>
      </c>
      <c r="L29" s="243" t="s">
        <v>82</v>
      </c>
      <c r="M29" s="244" t="s">
        <v>82</v>
      </c>
      <c r="N29" s="244" t="s">
        <v>82</v>
      </c>
      <c r="O29" s="244" t="s">
        <v>82</v>
      </c>
      <c r="P29" s="247"/>
      <c r="Q29" s="244">
        <v>6</v>
      </c>
      <c r="R29" s="247" t="s">
        <v>81</v>
      </c>
      <c r="S29" s="247" t="s">
        <v>318</v>
      </c>
      <c r="T29" s="247"/>
    </row>
    <row r="30" spans="1:20" x14ac:dyDescent="0.25">
      <c r="A30" s="281" t="s">
        <v>401</v>
      </c>
      <c r="B30" s="247">
        <v>10433</v>
      </c>
      <c r="C30" s="247" t="s">
        <v>326</v>
      </c>
      <c r="D30" s="247" t="s">
        <v>128</v>
      </c>
      <c r="E30" s="247" t="s">
        <v>86</v>
      </c>
      <c r="F30" s="247" t="s">
        <v>260</v>
      </c>
      <c r="G30" s="243">
        <v>42850</v>
      </c>
      <c r="H30" s="243">
        <v>42850</v>
      </c>
      <c r="I30" s="244">
        <v>0</v>
      </c>
      <c r="J30" s="243">
        <v>42850</v>
      </c>
      <c r="K30" s="244">
        <v>0</v>
      </c>
      <c r="L30" s="243" t="s">
        <v>82</v>
      </c>
      <c r="M30" s="244" t="s">
        <v>82</v>
      </c>
      <c r="N30" s="244" t="s">
        <v>82</v>
      </c>
      <c r="O30" s="244" t="s">
        <v>82</v>
      </c>
      <c r="P30" s="247"/>
      <c r="Q30" s="244">
        <v>5</v>
      </c>
      <c r="R30" s="247" t="s">
        <v>81</v>
      </c>
      <c r="S30" s="247" t="s">
        <v>318</v>
      </c>
      <c r="T30" s="247"/>
    </row>
    <row r="31" spans="1:20" x14ac:dyDescent="0.25">
      <c r="A31" s="281" t="s">
        <v>401</v>
      </c>
      <c r="B31" s="247">
        <v>10435</v>
      </c>
      <c r="C31" s="247" t="s">
        <v>316</v>
      </c>
      <c r="D31" s="247" t="s">
        <v>98</v>
      </c>
      <c r="E31" s="247" t="s">
        <v>78</v>
      </c>
      <c r="F31" s="247" t="s">
        <v>125</v>
      </c>
      <c r="G31" s="243">
        <v>42850</v>
      </c>
      <c r="H31" s="243">
        <v>42850</v>
      </c>
      <c r="I31" s="244">
        <v>0</v>
      </c>
      <c r="J31" s="243">
        <v>42850</v>
      </c>
      <c r="K31" s="244">
        <v>0</v>
      </c>
      <c r="L31" s="243" t="s">
        <v>82</v>
      </c>
      <c r="M31" s="244" t="s">
        <v>82</v>
      </c>
      <c r="N31" s="244" t="s">
        <v>82</v>
      </c>
      <c r="O31" s="244" t="s">
        <v>82</v>
      </c>
      <c r="P31" s="247"/>
      <c r="Q31" s="244">
        <v>5</v>
      </c>
      <c r="R31" s="247" t="s">
        <v>81</v>
      </c>
      <c r="S31" s="247" t="s">
        <v>318</v>
      </c>
      <c r="T31" s="247"/>
    </row>
    <row r="32" spans="1:20" x14ac:dyDescent="0.25">
      <c r="A32" s="281" t="s">
        <v>401</v>
      </c>
      <c r="B32" s="247">
        <v>10442</v>
      </c>
      <c r="C32" s="247" t="s">
        <v>326</v>
      </c>
      <c r="D32" s="247" t="s">
        <v>111</v>
      </c>
      <c r="E32" s="247" t="s">
        <v>86</v>
      </c>
      <c r="F32" s="247" t="s">
        <v>260</v>
      </c>
      <c r="G32" s="243">
        <v>42852</v>
      </c>
      <c r="H32" s="243">
        <v>42852</v>
      </c>
      <c r="I32" s="244">
        <v>0</v>
      </c>
      <c r="J32" s="243">
        <v>42852</v>
      </c>
      <c r="K32" s="244">
        <v>0</v>
      </c>
      <c r="L32" s="243" t="s">
        <v>82</v>
      </c>
      <c r="M32" s="244" t="s">
        <v>82</v>
      </c>
      <c r="N32" s="244" t="s">
        <v>82</v>
      </c>
      <c r="O32" s="244" t="s">
        <v>82</v>
      </c>
      <c r="P32" s="247"/>
      <c r="Q32" s="244">
        <v>3</v>
      </c>
      <c r="R32" s="247" t="s">
        <v>81</v>
      </c>
      <c r="S32" s="247" t="s">
        <v>318</v>
      </c>
      <c r="T32" s="2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F1" sqref="F1"/>
    </sheetView>
  </sheetViews>
  <sheetFormatPr defaultColWidth="52.85546875" defaultRowHeight="15" x14ac:dyDescent="0.25"/>
  <cols>
    <col min="1" max="1" width="13.85546875" bestFit="1" customWidth="1"/>
    <col min="2" max="2" width="10" style="251" customWidth="1"/>
    <col min="3" max="3" width="17.42578125" bestFit="1" customWidth="1"/>
    <col min="4" max="4" width="14.7109375" bestFit="1" customWidth="1"/>
    <col min="5" max="5" width="8.140625" bestFit="1" customWidth="1"/>
    <col min="6" max="6" width="34.42578125" bestFit="1" customWidth="1"/>
    <col min="7" max="7" width="18.5703125" bestFit="1" customWidth="1"/>
    <col min="8" max="8" width="20.7109375" bestFit="1" customWidth="1"/>
    <col min="9" max="9" width="16.140625" customWidth="1"/>
    <col min="10" max="10" width="24.28515625" bestFit="1" customWidth="1"/>
    <col min="11" max="11" width="14.42578125" customWidth="1"/>
    <col min="12" max="12" width="32.85546875" bestFit="1" customWidth="1"/>
    <col min="13" max="13" width="35" bestFit="1" customWidth="1"/>
    <col min="14" max="14" width="16.7109375" bestFit="1" customWidth="1"/>
    <col min="15" max="15" width="13.5703125" bestFit="1" customWidth="1"/>
    <col min="16" max="16" width="34" bestFit="1" customWidth="1"/>
    <col min="17" max="17" width="16.5703125" customWidth="1"/>
    <col min="18" max="18" width="33.140625" bestFit="1" customWidth="1"/>
    <col min="19" max="19" width="12.7109375" bestFit="1" customWidth="1"/>
    <col min="20" max="20" width="11.7109375" bestFit="1" customWidth="1"/>
  </cols>
  <sheetData>
    <row r="1" spans="1:20" x14ac:dyDescent="0.25">
      <c r="A1" s="1" t="s">
        <v>433</v>
      </c>
      <c r="B1"/>
      <c r="I1" s="252"/>
      <c r="K1" s="252"/>
    </row>
    <row r="2" spans="1:20" s="310" customFormat="1" ht="69" customHeight="1" x14ac:dyDescent="0.25">
      <c r="A2" s="264" t="s">
        <v>50</v>
      </c>
      <c r="B2" s="267" t="s">
        <v>410</v>
      </c>
      <c r="C2" s="264" t="s">
        <v>411</v>
      </c>
      <c r="D2" s="264" t="s">
        <v>56</v>
      </c>
      <c r="E2" s="264" t="s">
        <v>57</v>
      </c>
      <c r="F2" s="265" t="s">
        <v>425</v>
      </c>
      <c r="G2" s="266" t="s">
        <v>412</v>
      </c>
      <c r="H2" s="266" t="s">
        <v>413</v>
      </c>
      <c r="I2" s="267" t="s">
        <v>414</v>
      </c>
      <c r="J2" s="266" t="s">
        <v>415</v>
      </c>
      <c r="K2" s="267" t="s">
        <v>416</v>
      </c>
      <c r="L2" s="266" t="s">
        <v>417</v>
      </c>
      <c r="M2" s="267" t="s">
        <v>418</v>
      </c>
      <c r="N2" s="266" t="s">
        <v>419</v>
      </c>
      <c r="O2" s="267" t="s">
        <v>420</v>
      </c>
      <c r="P2" s="265" t="s">
        <v>421</v>
      </c>
      <c r="Q2" s="267" t="s">
        <v>422</v>
      </c>
      <c r="R2" s="265" t="s">
        <v>423</v>
      </c>
      <c r="S2" s="308" t="s">
        <v>424</v>
      </c>
      <c r="T2" s="311" t="s">
        <v>72</v>
      </c>
    </row>
    <row r="3" spans="1:20" x14ac:dyDescent="0.25">
      <c r="A3" s="281" t="s">
        <v>402</v>
      </c>
      <c r="B3" s="250">
        <v>9524</v>
      </c>
      <c r="C3" s="247" t="s">
        <v>316</v>
      </c>
      <c r="D3" s="247" t="s">
        <v>95</v>
      </c>
      <c r="E3" s="247" t="s">
        <v>78</v>
      </c>
      <c r="F3" s="247" t="s">
        <v>260</v>
      </c>
      <c r="G3" s="243">
        <v>42781</v>
      </c>
      <c r="H3" s="243">
        <v>42787</v>
      </c>
      <c r="I3" s="244">
        <v>6</v>
      </c>
      <c r="J3" s="243">
        <v>42787</v>
      </c>
      <c r="K3" s="244">
        <v>6</v>
      </c>
      <c r="L3" s="243" t="s">
        <v>82</v>
      </c>
      <c r="M3" s="244" t="s">
        <v>82</v>
      </c>
      <c r="N3" s="243">
        <v>42845</v>
      </c>
      <c r="O3" s="244">
        <v>64</v>
      </c>
      <c r="P3" s="247" t="s">
        <v>81</v>
      </c>
      <c r="Q3" s="244" t="s">
        <v>82</v>
      </c>
      <c r="R3" s="247"/>
      <c r="S3" s="247" t="s">
        <v>322</v>
      </c>
      <c r="T3" s="247"/>
    </row>
    <row r="4" spans="1:20" x14ac:dyDescent="0.25">
      <c r="A4" s="281" t="s">
        <v>402</v>
      </c>
      <c r="B4" s="250">
        <v>10007</v>
      </c>
      <c r="C4" s="247" t="s">
        <v>316</v>
      </c>
      <c r="D4" s="247" t="s">
        <v>85</v>
      </c>
      <c r="E4" s="247" t="s">
        <v>78</v>
      </c>
      <c r="F4" s="247" t="s">
        <v>260</v>
      </c>
      <c r="G4" s="243">
        <v>42816</v>
      </c>
      <c r="H4" s="243">
        <v>42817</v>
      </c>
      <c r="I4" s="244">
        <v>1</v>
      </c>
      <c r="J4" s="243">
        <v>42817</v>
      </c>
      <c r="K4" s="244">
        <v>1</v>
      </c>
      <c r="L4" s="243" t="s">
        <v>82</v>
      </c>
      <c r="M4" s="244" t="s">
        <v>82</v>
      </c>
      <c r="N4" s="244" t="s">
        <v>82</v>
      </c>
      <c r="O4" s="244" t="s">
        <v>82</v>
      </c>
      <c r="P4" s="247"/>
      <c r="Q4" s="244">
        <v>39</v>
      </c>
      <c r="R4" s="247" t="s">
        <v>81</v>
      </c>
      <c r="S4" s="247" t="s">
        <v>322</v>
      </c>
      <c r="T4" s="247"/>
    </row>
    <row r="5" spans="1:20" x14ac:dyDescent="0.25">
      <c r="A5" s="281" t="s">
        <v>402</v>
      </c>
      <c r="B5" s="250">
        <v>10017</v>
      </c>
      <c r="C5" s="247" t="s">
        <v>316</v>
      </c>
      <c r="D5" s="247" t="s">
        <v>128</v>
      </c>
      <c r="E5" s="247" t="s">
        <v>78</v>
      </c>
      <c r="F5" s="247" t="s">
        <v>260</v>
      </c>
      <c r="G5" s="243">
        <v>42818</v>
      </c>
      <c r="H5" s="243">
        <v>42818</v>
      </c>
      <c r="I5" s="244">
        <v>0</v>
      </c>
      <c r="J5" s="243">
        <v>42818</v>
      </c>
      <c r="K5" s="244">
        <v>0</v>
      </c>
      <c r="L5" s="243" t="s">
        <v>82</v>
      </c>
      <c r="M5" s="244" t="s">
        <v>82</v>
      </c>
      <c r="N5" s="243">
        <v>42828</v>
      </c>
      <c r="O5" s="244">
        <v>10</v>
      </c>
      <c r="P5" s="247" t="s">
        <v>81</v>
      </c>
      <c r="Q5" s="244" t="s">
        <v>82</v>
      </c>
      <c r="R5" s="247"/>
      <c r="S5" s="247" t="s">
        <v>322</v>
      </c>
      <c r="T5" s="247"/>
    </row>
    <row r="6" spans="1:20" x14ac:dyDescent="0.25">
      <c r="A6" s="281" t="s">
        <v>402</v>
      </c>
      <c r="B6" s="250">
        <v>10021</v>
      </c>
      <c r="C6" s="247" t="s">
        <v>316</v>
      </c>
      <c r="D6" s="247" t="s">
        <v>98</v>
      </c>
      <c r="E6" s="247" t="s">
        <v>78</v>
      </c>
      <c r="F6" s="247" t="s">
        <v>260</v>
      </c>
      <c r="G6" s="243">
        <v>42821</v>
      </c>
      <c r="H6" s="243">
        <v>42821</v>
      </c>
      <c r="I6" s="244">
        <v>0</v>
      </c>
      <c r="J6" s="243">
        <v>42821</v>
      </c>
      <c r="K6" s="244">
        <v>0</v>
      </c>
      <c r="L6" s="243" t="s">
        <v>82</v>
      </c>
      <c r="M6" s="244" t="s">
        <v>82</v>
      </c>
      <c r="N6" s="243">
        <v>42835</v>
      </c>
      <c r="O6" s="244">
        <v>14</v>
      </c>
      <c r="P6" s="247" t="s">
        <v>81</v>
      </c>
      <c r="Q6" s="244" t="s">
        <v>82</v>
      </c>
      <c r="R6" s="247"/>
      <c r="S6" s="247" t="s">
        <v>322</v>
      </c>
      <c r="T6" s="247"/>
    </row>
    <row r="7" spans="1:20" x14ac:dyDescent="0.25">
      <c r="A7" s="281" t="s">
        <v>402</v>
      </c>
      <c r="B7" s="250">
        <v>10027</v>
      </c>
      <c r="C7" s="247" t="s">
        <v>316</v>
      </c>
      <c r="D7" s="247" t="s">
        <v>132</v>
      </c>
      <c r="E7" s="247" t="s">
        <v>78</v>
      </c>
      <c r="F7" s="247" t="s">
        <v>260</v>
      </c>
      <c r="G7" s="243">
        <v>42824</v>
      </c>
      <c r="H7" s="243">
        <v>42824</v>
      </c>
      <c r="I7" s="244">
        <v>0</v>
      </c>
      <c r="J7" s="243">
        <v>42824</v>
      </c>
      <c r="K7" s="244">
        <v>0</v>
      </c>
      <c r="L7" s="243" t="s">
        <v>82</v>
      </c>
      <c r="M7" s="244" t="s">
        <v>82</v>
      </c>
      <c r="N7" s="243">
        <v>42836</v>
      </c>
      <c r="O7" s="244">
        <v>12</v>
      </c>
      <c r="P7" s="247" t="s">
        <v>81</v>
      </c>
      <c r="Q7" s="244" t="s">
        <v>82</v>
      </c>
      <c r="R7" s="247"/>
      <c r="S7" s="247" t="s">
        <v>322</v>
      </c>
      <c r="T7" s="247"/>
    </row>
    <row r="8" spans="1:20" x14ac:dyDescent="0.25">
      <c r="A8" s="281" t="s">
        <v>402</v>
      </c>
      <c r="B8" s="250">
        <v>10032</v>
      </c>
      <c r="C8" s="247" t="s">
        <v>316</v>
      </c>
      <c r="D8" s="247" t="s">
        <v>98</v>
      </c>
      <c r="E8" s="247" t="s">
        <v>78</v>
      </c>
      <c r="F8" s="247" t="s">
        <v>125</v>
      </c>
      <c r="G8" s="243">
        <v>42824</v>
      </c>
      <c r="H8" s="243">
        <v>42824</v>
      </c>
      <c r="I8" s="244">
        <v>0</v>
      </c>
      <c r="J8" s="243">
        <v>42824</v>
      </c>
      <c r="K8" s="244">
        <v>0</v>
      </c>
      <c r="L8" s="243" t="s">
        <v>82</v>
      </c>
      <c r="M8" s="244" t="s">
        <v>82</v>
      </c>
      <c r="N8" s="244" t="s">
        <v>82</v>
      </c>
      <c r="O8" s="244" t="s">
        <v>82</v>
      </c>
      <c r="P8" s="247"/>
      <c r="Q8" s="244">
        <v>31</v>
      </c>
      <c r="R8" s="247" t="s">
        <v>81</v>
      </c>
      <c r="S8" s="247" t="s">
        <v>322</v>
      </c>
      <c r="T8" s="247"/>
    </row>
    <row r="9" spans="1:20" x14ac:dyDescent="0.25">
      <c r="A9" s="281" t="s">
        <v>402</v>
      </c>
      <c r="B9" s="250">
        <v>10371</v>
      </c>
      <c r="C9" s="247" t="s">
        <v>316</v>
      </c>
      <c r="D9" s="247" t="s">
        <v>85</v>
      </c>
      <c r="E9" s="247" t="s">
        <v>78</v>
      </c>
      <c r="F9" s="247" t="s">
        <v>260</v>
      </c>
      <c r="G9" s="243">
        <v>42804</v>
      </c>
      <c r="H9" s="243">
        <v>42832</v>
      </c>
      <c r="I9" s="244">
        <v>28</v>
      </c>
      <c r="J9" s="243">
        <v>42832</v>
      </c>
      <c r="K9" s="244">
        <v>28</v>
      </c>
      <c r="L9" s="243" t="s">
        <v>82</v>
      </c>
      <c r="M9" s="244" t="s">
        <v>82</v>
      </c>
      <c r="N9" s="243">
        <v>42844</v>
      </c>
      <c r="O9" s="244">
        <v>40</v>
      </c>
      <c r="P9" s="247" t="s">
        <v>81</v>
      </c>
      <c r="Q9" s="244" t="s">
        <v>82</v>
      </c>
      <c r="R9" s="247"/>
      <c r="S9" s="247" t="s">
        <v>322</v>
      </c>
      <c r="T9" s="247"/>
    </row>
    <row r="10" spans="1:20" x14ac:dyDescent="0.25">
      <c r="A10" s="281" t="s">
        <v>402</v>
      </c>
      <c r="B10" s="250">
        <v>10377</v>
      </c>
      <c r="C10" s="247" t="s">
        <v>316</v>
      </c>
      <c r="D10" s="247" t="s">
        <v>77</v>
      </c>
      <c r="E10" s="247" t="s">
        <v>78</v>
      </c>
      <c r="F10" s="247" t="s">
        <v>260</v>
      </c>
      <c r="G10" s="243">
        <v>42828</v>
      </c>
      <c r="H10" s="243">
        <v>42828</v>
      </c>
      <c r="I10" s="244">
        <v>0</v>
      </c>
      <c r="J10" s="243">
        <v>42828</v>
      </c>
      <c r="K10" s="244">
        <v>0</v>
      </c>
      <c r="L10" s="243" t="s">
        <v>82</v>
      </c>
      <c r="M10" s="244" t="s">
        <v>82</v>
      </c>
      <c r="N10" s="243">
        <v>42836</v>
      </c>
      <c r="O10" s="244">
        <v>8</v>
      </c>
      <c r="P10" s="247" t="s">
        <v>81</v>
      </c>
      <c r="Q10" s="244" t="s">
        <v>82</v>
      </c>
      <c r="R10" s="247"/>
      <c r="S10" s="247" t="s">
        <v>322</v>
      </c>
      <c r="T10" s="247"/>
    </row>
    <row r="11" spans="1:20" x14ac:dyDescent="0.25">
      <c r="A11" s="281" t="s">
        <v>402</v>
      </c>
      <c r="B11" s="250">
        <v>10380</v>
      </c>
      <c r="C11" s="247" t="s">
        <v>316</v>
      </c>
      <c r="D11" s="247" t="s">
        <v>128</v>
      </c>
      <c r="E11" s="247" t="s">
        <v>78</v>
      </c>
      <c r="F11" s="247" t="s">
        <v>125</v>
      </c>
      <c r="G11" s="243">
        <v>42829</v>
      </c>
      <c r="H11" s="243">
        <v>42829</v>
      </c>
      <c r="I11" s="244">
        <v>0</v>
      </c>
      <c r="J11" s="243">
        <v>42829</v>
      </c>
      <c r="K11" s="244">
        <v>0</v>
      </c>
      <c r="L11" s="243" t="s">
        <v>82</v>
      </c>
      <c r="M11" s="244" t="s">
        <v>82</v>
      </c>
      <c r="N11" s="244" t="s">
        <v>82</v>
      </c>
      <c r="O11" s="244" t="s">
        <v>82</v>
      </c>
      <c r="P11" s="247"/>
      <c r="Q11" s="244">
        <v>26</v>
      </c>
      <c r="R11" s="247" t="s">
        <v>81</v>
      </c>
      <c r="S11" s="247" t="s">
        <v>322</v>
      </c>
      <c r="T11" s="247"/>
    </row>
    <row r="12" spans="1:20" x14ac:dyDescent="0.25">
      <c r="A12" s="281" t="s">
        <v>402</v>
      </c>
      <c r="B12" s="250">
        <v>10381</v>
      </c>
      <c r="C12" s="247" t="s">
        <v>316</v>
      </c>
      <c r="D12" s="247" t="s">
        <v>98</v>
      </c>
      <c r="E12" s="247" t="s">
        <v>78</v>
      </c>
      <c r="F12" s="247" t="s">
        <v>260</v>
      </c>
      <c r="G12" s="243">
        <v>42830</v>
      </c>
      <c r="H12" s="243">
        <v>42830</v>
      </c>
      <c r="I12" s="244">
        <v>0</v>
      </c>
      <c r="J12" s="243">
        <v>42830</v>
      </c>
      <c r="K12" s="244">
        <v>0</v>
      </c>
      <c r="L12" s="243" t="s">
        <v>82</v>
      </c>
      <c r="M12" s="244" t="s">
        <v>82</v>
      </c>
      <c r="N12" s="243">
        <v>42843</v>
      </c>
      <c r="O12" s="244">
        <v>13</v>
      </c>
      <c r="P12" s="247" t="s">
        <v>81</v>
      </c>
      <c r="Q12" s="244" t="s">
        <v>82</v>
      </c>
      <c r="R12" s="247"/>
      <c r="S12" s="247" t="s">
        <v>322</v>
      </c>
      <c r="T12" s="247"/>
    </row>
    <row r="13" spans="1:20" x14ac:dyDescent="0.25">
      <c r="A13" s="281" t="s">
        <v>402</v>
      </c>
      <c r="B13" s="250">
        <v>10392</v>
      </c>
      <c r="C13" s="247" t="s">
        <v>316</v>
      </c>
      <c r="D13" s="247" t="s">
        <v>102</v>
      </c>
      <c r="E13" s="247" t="s">
        <v>78</v>
      </c>
      <c r="F13" s="247" t="s">
        <v>125</v>
      </c>
      <c r="G13" s="243">
        <v>42832</v>
      </c>
      <c r="H13" s="243">
        <v>42832</v>
      </c>
      <c r="I13" s="244">
        <v>0</v>
      </c>
      <c r="J13" s="243">
        <v>42832</v>
      </c>
      <c r="K13" s="244">
        <v>0</v>
      </c>
      <c r="L13" s="243" t="s">
        <v>82</v>
      </c>
      <c r="M13" s="244" t="s">
        <v>82</v>
      </c>
      <c r="N13" s="244" t="s">
        <v>82</v>
      </c>
      <c r="O13" s="244" t="s">
        <v>82</v>
      </c>
      <c r="P13" s="247"/>
      <c r="Q13" s="244">
        <v>23</v>
      </c>
      <c r="R13" s="247" t="s">
        <v>81</v>
      </c>
      <c r="S13" s="247" t="s">
        <v>322</v>
      </c>
      <c r="T13" s="247"/>
    </row>
    <row r="14" spans="1:20" x14ac:dyDescent="0.25">
      <c r="A14" s="281" t="s">
        <v>402</v>
      </c>
      <c r="B14" s="250">
        <v>10398</v>
      </c>
      <c r="C14" s="247" t="s">
        <v>316</v>
      </c>
      <c r="D14" s="247" t="s">
        <v>111</v>
      </c>
      <c r="E14" s="247" t="s">
        <v>78</v>
      </c>
      <c r="F14" s="247" t="s">
        <v>125</v>
      </c>
      <c r="G14" s="243">
        <v>42836</v>
      </c>
      <c r="H14" s="243">
        <v>42837</v>
      </c>
      <c r="I14" s="244">
        <v>1</v>
      </c>
      <c r="J14" s="243">
        <v>42837</v>
      </c>
      <c r="K14" s="244">
        <v>1</v>
      </c>
      <c r="L14" s="243" t="s">
        <v>82</v>
      </c>
      <c r="M14" s="244" t="s">
        <v>82</v>
      </c>
      <c r="N14" s="244" t="s">
        <v>82</v>
      </c>
      <c r="O14" s="244" t="s">
        <v>82</v>
      </c>
      <c r="P14" s="247"/>
      <c r="Q14" s="244">
        <v>19</v>
      </c>
      <c r="R14" s="247" t="s">
        <v>81</v>
      </c>
      <c r="S14" s="247" t="s">
        <v>322</v>
      </c>
      <c r="T14" s="247"/>
    </row>
    <row r="15" spans="1:20" x14ac:dyDescent="0.25">
      <c r="A15" s="281" t="s">
        <v>402</v>
      </c>
      <c r="B15" s="250">
        <v>10399</v>
      </c>
      <c r="C15" s="247" t="s">
        <v>316</v>
      </c>
      <c r="D15" s="247" t="s">
        <v>85</v>
      </c>
      <c r="E15" s="247" t="s">
        <v>78</v>
      </c>
      <c r="F15" s="247" t="s">
        <v>125</v>
      </c>
      <c r="G15" s="243">
        <v>42836</v>
      </c>
      <c r="H15" s="243">
        <v>42842</v>
      </c>
      <c r="I15" s="244">
        <v>6</v>
      </c>
      <c r="J15" s="243">
        <v>42842</v>
      </c>
      <c r="K15" s="244">
        <v>6</v>
      </c>
      <c r="L15" s="243" t="s">
        <v>82</v>
      </c>
      <c r="M15" s="244" t="s">
        <v>82</v>
      </c>
      <c r="N15" s="244" t="s">
        <v>82</v>
      </c>
      <c r="O15" s="244" t="s">
        <v>82</v>
      </c>
      <c r="P15" s="247"/>
      <c r="Q15" s="244">
        <v>19</v>
      </c>
      <c r="R15" s="247" t="s">
        <v>81</v>
      </c>
      <c r="S15" s="247" t="s">
        <v>322</v>
      </c>
      <c r="T15" s="247"/>
    </row>
    <row r="16" spans="1:20" x14ac:dyDescent="0.25">
      <c r="A16" s="281" t="s">
        <v>402</v>
      </c>
      <c r="B16" s="250">
        <v>10410</v>
      </c>
      <c r="C16" s="247" t="s">
        <v>316</v>
      </c>
      <c r="D16" s="247" t="s">
        <v>77</v>
      </c>
      <c r="E16" s="247" t="s">
        <v>78</v>
      </c>
      <c r="F16" s="247" t="s">
        <v>260</v>
      </c>
      <c r="G16" s="243">
        <v>42842</v>
      </c>
      <c r="H16" s="243">
        <v>42843</v>
      </c>
      <c r="I16" s="244">
        <v>1</v>
      </c>
      <c r="J16" s="243">
        <v>42843</v>
      </c>
      <c r="K16" s="244">
        <v>1</v>
      </c>
      <c r="L16" s="243" t="s">
        <v>82</v>
      </c>
      <c r="M16" s="244" t="s">
        <v>82</v>
      </c>
      <c r="N16" s="243">
        <v>42843</v>
      </c>
      <c r="O16" s="244">
        <v>1</v>
      </c>
      <c r="P16" s="247" t="s">
        <v>81</v>
      </c>
      <c r="Q16" s="244" t="s">
        <v>82</v>
      </c>
      <c r="R16" s="247"/>
      <c r="S16" s="247" t="s">
        <v>322</v>
      </c>
      <c r="T16" s="247"/>
    </row>
    <row r="17" spans="1:20" x14ac:dyDescent="0.25">
      <c r="A17" s="281" t="s">
        <v>402</v>
      </c>
      <c r="B17" s="250">
        <v>10413</v>
      </c>
      <c r="C17" s="247" t="s">
        <v>316</v>
      </c>
      <c r="D17" s="247" t="s">
        <v>132</v>
      </c>
      <c r="E17" s="247" t="s">
        <v>78</v>
      </c>
      <c r="F17" s="247" t="s">
        <v>260</v>
      </c>
      <c r="G17" s="243">
        <v>42842</v>
      </c>
      <c r="H17" s="243">
        <v>42842</v>
      </c>
      <c r="I17" s="244">
        <v>0</v>
      </c>
      <c r="J17" s="243">
        <v>42842</v>
      </c>
      <c r="K17" s="244">
        <v>0</v>
      </c>
      <c r="L17" s="243" t="s">
        <v>82</v>
      </c>
      <c r="M17" s="244" t="s">
        <v>82</v>
      </c>
      <c r="N17" s="244" t="s">
        <v>82</v>
      </c>
      <c r="O17" s="244" t="s">
        <v>82</v>
      </c>
      <c r="P17" s="247"/>
      <c r="Q17" s="244">
        <v>13</v>
      </c>
      <c r="R17" s="247" t="s">
        <v>81</v>
      </c>
      <c r="S17" s="247" t="s">
        <v>322</v>
      </c>
      <c r="T17" s="247"/>
    </row>
    <row r="18" spans="1:20" x14ac:dyDescent="0.25">
      <c r="A18" s="281" t="s">
        <v>402</v>
      </c>
      <c r="B18" s="250">
        <v>10420</v>
      </c>
      <c r="C18" s="247" t="s">
        <v>316</v>
      </c>
      <c r="D18" s="247" t="s">
        <v>98</v>
      </c>
      <c r="E18" s="247" t="s">
        <v>78</v>
      </c>
      <c r="F18" s="247" t="s">
        <v>260</v>
      </c>
      <c r="G18" s="243">
        <v>42844</v>
      </c>
      <c r="H18" s="243">
        <v>42844</v>
      </c>
      <c r="I18" s="244">
        <v>0</v>
      </c>
      <c r="J18" s="243">
        <v>42844</v>
      </c>
      <c r="K18" s="244">
        <v>0</v>
      </c>
      <c r="L18" s="243" t="s">
        <v>82</v>
      </c>
      <c r="M18" s="244" t="s">
        <v>82</v>
      </c>
      <c r="N18" s="244" t="s">
        <v>82</v>
      </c>
      <c r="O18" s="244" t="s">
        <v>82</v>
      </c>
      <c r="P18" s="247"/>
      <c r="Q18" s="244">
        <v>11</v>
      </c>
      <c r="R18" s="247" t="s">
        <v>81</v>
      </c>
      <c r="S18" s="247" t="s">
        <v>322</v>
      </c>
      <c r="T18" s="247"/>
    </row>
    <row r="19" spans="1:20" x14ac:dyDescent="0.25">
      <c r="A19" s="281" t="s">
        <v>402</v>
      </c>
      <c r="B19" s="250">
        <v>10425</v>
      </c>
      <c r="C19" s="247" t="s">
        <v>316</v>
      </c>
      <c r="D19" s="247" t="s">
        <v>138</v>
      </c>
      <c r="E19" s="247" t="s">
        <v>78</v>
      </c>
      <c r="F19" s="247" t="s">
        <v>260</v>
      </c>
      <c r="G19" s="243">
        <v>42846</v>
      </c>
      <c r="H19" s="243">
        <v>42846</v>
      </c>
      <c r="I19" s="244">
        <v>0</v>
      </c>
      <c r="J19" s="243">
        <v>42846</v>
      </c>
      <c r="K19" s="244">
        <v>0</v>
      </c>
      <c r="L19" s="243" t="s">
        <v>82</v>
      </c>
      <c r="M19" s="244" t="s">
        <v>82</v>
      </c>
      <c r="N19" s="244" t="s">
        <v>82</v>
      </c>
      <c r="O19" s="244" t="s">
        <v>82</v>
      </c>
      <c r="P19" s="247"/>
      <c r="Q19" s="244">
        <v>9</v>
      </c>
      <c r="R19" s="247" t="s">
        <v>81</v>
      </c>
      <c r="S19" s="247" t="s">
        <v>322</v>
      </c>
      <c r="T19" s="247"/>
    </row>
    <row r="20" spans="1:20" x14ac:dyDescent="0.25">
      <c r="A20" s="281" t="s">
        <v>402</v>
      </c>
      <c r="B20" s="250">
        <v>10445</v>
      </c>
      <c r="C20" s="247" t="s">
        <v>316</v>
      </c>
      <c r="D20" s="247" t="s">
        <v>85</v>
      </c>
      <c r="E20" s="247" t="s">
        <v>78</v>
      </c>
      <c r="F20" s="247" t="s">
        <v>125</v>
      </c>
      <c r="G20" s="243">
        <v>42852</v>
      </c>
      <c r="H20" s="243">
        <v>42853</v>
      </c>
      <c r="I20" s="244">
        <v>1</v>
      </c>
      <c r="J20" s="243">
        <v>42853</v>
      </c>
      <c r="K20" s="244">
        <v>1</v>
      </c>
      <c r="L20" s="243" t="s">
        <v>82</v>
      </c>
      <c r="M20" s="244" t="s">
        <v>82</v>
      </c>
      <c r="N20" s="244" t="s">
        <v>82</v>
      </c>
      <c r="O20" s="244" t="s">
        <v>82</v>
      </c>
      <c r="P20" s="247"/>
      <c r="Q20" s="244">
        <v>3</v>
      </c>
      <c r="R20" s="247" t="s">
        <v>81</v>
      </c>
      <c r="S20" s="247" t="s">
        <v>322</v>
      </c>
      <c r="T20" s="247"/>
    </row>
    <row r="21" spans="1:20" x14ac:dyDescent="0.25">
      <c r="A21" s="281" t="s">
        <v>402</v>
      </c>
      <c r="B21" s="250">
        <v>10450</v>
      </c>
      <c r="C21" s="247" t="s">
        <v>316</v>
      </c>
      <c r="D21" s="247" t="s">
        <v>85</v>
      </c>
      <c r="E21" s="247" t="s">
        <v>78</v>
      </c>
      <c r="F21" s="247" t="s">
        <v>260</v>
      </c>
      <c r="G21" s="243">
        <v>42852</v>
      </c>
      <c r="H21" s="243">
        <v>42853</v>
      </c>
      <c r="I21" s="244">
        <v>1</v>
      </c>
      <c r="J21" s="243">
        <v>42853</v>
      </c>
      <c r="K21" s="244">
        <v>1</v>
      </c>
      <c r="L21" s="243" t="s">
        <v>82</v>
      </c>
      <c r="M21" s="244" t="s">
        <v>82</v>
      </c>
      <c r="N21" s="244" t="s">
        <v>82</v>
      </c>
      <c r="O21" s="244" t="s">
        <v>82</v>
      </c>
      <c r="P21" s="247"/>
      <c r="Q21" s="244">
        <v>3</v>
      </c>
      <c r="R21" s="247" t="s">
        <v>81</v>
      </c>
      <c r="S21" s="247" t="s">
        <v>322</v>
      </c>
      <c r="T21" s="247"/>
    </row>
    <row r="22" spans="1:20" x14ac:dyDescent="0.25">
      <c r="A22" s="281" t="s">
        <v>402</v>
      </c>
      <c r="B22" s="250">
        <v>10451</v>
      </c>
      <c r="C22" s="247" t="s">
        <v>316</v>
      </c>
      <c r="D22" s="247" t="s">
        <v>95</v>
      </c>
      <c r="E22" s="247" t="s">
        <v>78</v>
      </c>
      <c r="F22" s="247" t="s">
        <v>260</v>
      </c>
      <c r="G22" s="243">
        <v>42853</v>
      </c>
      <c r="H22" s="243">
        <v>42853</v>
      </c>
      <c r="I22" s="244">
        <v>0</v>
      </c>
      <c r="J22" s="243">
        <v>42853</v>
      </c>
      <c r="K22" s="244">
        <v>0</v>
      </c>
      <c r="L22" s="243" t="s">
        <v>82</v>
      </c>
      <c r="M22" s="244" t="s">
        <v>82</v>
      </c>
      <c r="N22" s="243">
        <v>42853</v>
      </c>
      <c r="O22" s="244">
        <v>0</v>
      </c>
      <c r="P22" s="247" t="s">
        <v>81</v>
      </c>
      <c r="Q22" s="244" t="s">
        <v>82</v>
      </c>
      <c r="R22" s="247"/>
      <c r="S22" s="247" t="s">
        <v>322</v>
      </c>
      <c r="T22" s="2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pane xSplit="2" ySplit="2" topLeftCell="C15" activePane="bottomRight" state="frozen"/>
      <selection pane="topRight" activeCell="C1" sqref="C1"/>
      <selection pane="bottomLeft" activeCell="A2" sqref="A2"/>
      <selection pane="bottomRight" activeCell="V25" sqref="V25"/>
    </sheetView>
  </sheetViews>
  <sheetFormatPr defaultColWidth="69.42578125" defaultRowHeight="15" x14ac:dyDescent="0.25"/>
  <cols>
    <col min="1" max="1" width="11.28515625" customWidth="1"/>
    <col min="2" max="2" width="13.5703125" style="251" bestFit="1" customWidth="1"/>
    <col min="3" max="3" width="17.28515625" customWidth="1"/>
    <col min="4" max="4" width="25.28515625" customWidth="1"/>
    <col min="5" max="5" width="19.28515625" customWidth="1"/>
    <col min="6" max="6" width="12.140625" bestFit="1" customWidth="1"/>
    <col min="7" max="7" width="18.7109375" customWidth="1"/>
    <col min="8" max="8" width="21" customWidth="1"/>
    <col min="9" max="9" width="17.42578125" bestFit="1" customWidth="1"/>
    <col min="10" max="10" width="19.5703125" bestFit="1" customWidth="1"/>
    <col min="11" max="11" width="25.85546875" customWidth="1"/>
    <col min="12" max="12" width="23.140625" bestFit="1" customWidth="1"/>
    <col min="13" max="13" width="28.85546875" customWidth="1"/>
    <col min="14" max="14" width="31" bestFit="1" customWidth="1"/>
    <col min="15" max="15" width="32.85546875" customWidth="1"/>
    <col min="16" max="16" width="16.140625" bestFit="1" customWidth="1"/>
    <col min="17" max="17" width="31.7109375" customWidth="1"/>
    <col min="18" max="18" width="42.140625" customWidth="1"/>
    <col min="19" max="19" width="35.7109375" customWidth="1"/>
    <col min="20" max="20" width="85.42578125" bestFit="1" customWidth="1"/>
    <col min="21" max="21" width="17.28515625" bestFit="1" customWidth="1"/>
    <col min="22" max="22" width="49.140625" bestFit="1" customWidth="1"/>
  </cols>
  <sheetData>
    <row r="1" spans="1:22" ht="16.5" customHeight="1" x14ac:dyDescent="0.25">
      <c r="A1" s="1" t="s">
        <v>439</v>
      </c>
      <c r="B1" s="252"/>
      <c r="J1" s="252"/>
      <c r="L1" s="252"/>
      <c r="N1" s="252"/>
      <c r="P1" s="252"/>
      <c r="R1" s="252"/>
    </row>
    <row r="2" spans="1:22" s="310" customFormat="1" ht="51" customHeight="1" x14ac:dyDescent="0.25">
      <c r="A2" s="264" t="s">
        <v>50</v>
      </c>
      <c r="B2" s="267" t="s">
        <v>410</v>
      </c>
      <c r="C2" s="264" t="s">
        <v>53</v>
      </c>
      <c r="D2" s="264" t="s">
        <v>54</v>
      </c>
      <c r="E2" s="264" t="s">
        <v>411</v>
      </c>
      <c r="F2" s="264" t="s">
        <v>56</v>
      </c>
      <c r="G2" s="264" t="s">
        <v>57</v>
      </c>
      <c r="H2" s="265" t="s">
        <v>425</v>
      </c>
      <c r="I2" s="266" t="s">
        <v>412</v>
      </c>
      <c r="J2" s="266" t="s">
        <v>413</v>
      </c>
      <c r="K2" s="267" t="s">
        <v>414</v>
      </c>
      <c r="L2" s="266" t="s">
        <v>415</v>
      </c>
      <c r="M2" s="267" t="s">
        <v>416</v>
      </c>
      <c r="N2" s="266" t="s">
        <v>417</v>
      </c>
      <c r="O2" s="267" t="s">
        <v>418</v>
      </c>
      <c r="P2" s="266" t="s">
        <v>419</v>
      </c>
      <c r="Q2" s="267" t="s">
        <v>420</v>
      </c>
      <c r="R2" s="264" t="s">
        <v>421</v>
      </c>
      <c r="S2" s="267" t="s">
        <v>422</v>
      </c>
      <c r="T2" s="265" t="s">
        <v>423</v>
      </c>
      <c r="U2" s="308" t="s">
        <v>424</v>
      </c>
      <c r="V2" s="309" t="s">
        <v>72</v>
      </c>
    </row>
    <row r="3" spans="1:22" s="225" customFormat="1" x14ac:dyDescent="0.25">
      <c r="A3" s="312" t="s">
        <v>73</v>
      </c>
      <c r="B3" s="313">
        <v>10123</v>
      </c>
      <c r="C3" s="312" t="s">
        <v>74</v>
      </c>
      <c r="D3" s="312" t="s">
        <v>120</v>
      </c>
      <c r="E3" s="312" t="s">
        <v>76</v>
      </c>
      <c r="F3" s="312" t="s">
        <v>98</v>
      </c>
      <c r="G3" s="312" t="s">
        <v>78</v>
      </c>
      <c r="H3" s="312" t="s">
        <v>79</v>
      </c>
      <c r="I3" s="314">
        <v>42830</v>
      </c>
      <c r="J3" s="314">
        <v>42831</v>
      </c>
      <c r="K3" s="315">
        <v>1</v>
      </c>
      <c r="L3" s="314">
        <v>42831</v>
      </c>
      <c r="M3" s="315">
        <v>1</v>
      </c>
      <c r="N3" s="315" t="s">
        <v>80</v>
      </c>
      <c r="O3" s="315" t="s">
        <v>80</v>
      </c>
      <c r="P3" s="315" t="s">
        <v>82</v>
      </c>
      <c r="Q3" s="315" t="s">
        <v>82</v>
      </c>
      <c r="R3" s="312"/>
      <c r="S3" s="315">
        <v>25</v>
      </c>
      <c r="T3" s="312" t="s">
        <v>223</v>
      </c>
      <c r="U3" s="312" t="s">
        <v>100</v>
      </c>
      <c r="V3" s="312"/>
    </row>
    <row r="4" spans="1:22" s="225" customFormat="1" x14ac:dyDescent="0.25">
      <c r="A4" s="312" t="s">
        <v>73</v>
      </c>
      <c r="B4" s="313">
        <v>10066</v>
      </c>
      <c r="C4" s="312" t="s">
        <v>74</v>
      </c>
      <c r="D4" s="312" t="s">
        <v>120</v>
      </c>
      <c r="E4" s="312" t="s">
        <v>76</v>
      </c>
      <c r="F4" s="312" t="s">
        <v>98</v>
      </c>
      <c r="G4" s="312" t="s">
        <v>78</v>
      </c>
      <c r="H4" s="312" t="s">
        <v>125</v>
      </c>
      <c r="I4" s="314">
        <v>42824</v>
      </c>
      <c r="J4" s="314">
        <v>42825</v>
      </c>
      <c r="K4" s="315">
        <v>1</v>
      </c>
      <c r="L4" s="314">
        <v>42825</v>
      </c>
      <c r="M4" s="315">
        <v>1</v>
      </c>
      <c r="N4" s="315" t="s">
        <v>80</v>
      </c>
      <c r="O4" s="315" t="s">
        <v>80</v>
      </c>
      <c r="P4" s="315" t="s">
        <v>82</v>
      </c>
      <c r="Q4" s="315" t="s">
        <v>82</v>
      </c>
      <c r="R4" s="312"/>
      <c r="S4" s="315">
        <v>31</v>
      </c>
      <c r="T4" s="312" t="s">
        <v>81</v>
      </c>
      <c r="U4" s="312" t="s">
        <v>100</v>
      </c>
      <c r="V4" s="312"/>
    </row>
    <row r="5" spans="1:22" s="225" customFormat="1" x14ac:dyDescent="0.25">
      <c r="A5" s="312" t="s">
        <v>73</v>
      </c>
      <c r="B5" s="313">
        <v>9840</v>
      </c>
      <c r="C5" s="312" t="s">
        <v>74</v>
      </c>
      <c r="D5" s="312" t="s">
        <v>120</v>
      </c>
      <c r="E5" s="312" t="s">
        <v>76</v>
      </c>
      <c r="F5" s="312" t="s">
        <v>98</v>
      </c>
      <c r="G5" s="312" t="s">
        <v>78</v>
      </c>
      <c r="H5" s="312" t="s">
        <v>79</v>
      </c>
      <c r="I5" s="314">
        <v>42821</v>
      </c>
      <c r="J5" s="314">
        <v>42822</v>
      </c>
      <c r="K5" s="315">
        <v>1</v>
      </c>
      <c r="L5" s="314">
        <v>42822</v>
      </c>
      <c r="M5" s="315">
        <v>1</v>
      </c>
      <c r="N5" s="315" t="s">
        <v>80</v>
      </c>
      <c r="O5" s="315" t="s">
        <v>80</v>
      </c>
      <c r="P5" s="315" t="s">
        <v>82</v>
      </c>
      <c r="Q5" s="315" t="s">
        <v>82</v>
      </c>
      <c r="R5" s="312"/>
      <c r="S5" s="315">
        <v>34</v>
      </c>
      <c r="T5" s="312" t="s">
        <v>252</v>
      </c>
      <c r="U5" s="312" t="s">
        <v>100</v>
      </c>
      <c r="V5" s="312"/>
    </row>
    <row r="6" spans="1:22" s="225" customFormat="1" x14ac:dyDescent="0.25">
      <c r="A6" s="312" t="s">
        <v>73</v>
      </c>
      <c r="B6" s="313">
        <v>9727</v>
      </c>
      <c r="C6" s="312" t="s">
        <v>74</v>
      </c>
      <c r="D6" s="312" t="s">
        <v>120</v>
      </c>
      <c r="E6" s="312" t="s">
        <v>76</v>
      </c>
      <c r="F6" s="312" t="s">
        <v>98</v>
      </c>
      <c r="G6" s="312" t="s">
        <v>78</v>
      </c>
      <c r="H6" s="312" t="s">
        <v>99</v>
      </c>
      <c r="I6" s="314">
        <v>42808</v>
      </c>
      <c r="J6" s="314">
        <v>42808</v>
      </c>
      <c r="K6" s="315">
        <v>0</v>
      </c>
      <c r="L6" s="314">
        <v>42808</v>
      </c>
      <c r="M6" s="315">
        <v>0</v>
      </c>
      <c r="N6" s="315" t="s">
        <v>80</v>
      </c>
      <c r="O6" s="315" t="s">
        <v>80</v>
      </c>
      <c r="P6" s="315" t="s">
        <v>82</v>
      </c>
      <c r="Q6" s="315" t="s">
        <v>82</v>
      </c>
      <c r="R6" s="312"/>
      <c r="S6" s="315">
        <v>47</v>
      </c>
      <c r="T6" s="312" t="s">
        <v>81</v>
      </c>
      <c r="U6" s="312" t="s">
        <v>100</v>
      </c>
      <c r="V6" s="312"/>
    </row>
    <row r="7" spans="1:22" s="225" customFormat="1" ht="30" x14ac:dyDescent="0.25">
      <c r="A7" s="312" t="s">
        <v>338</v>
      </c>
      <c r="B7" s="315">
        <v>9923</v>
      </c>
      <c r="C7" s="312" t="s">
        <v>74</v>
      </c>
      <c r="D7" s="312" t="s">
        <v>347</v>
      </c>
      <c r="E7" s="312"/>
      <c r="F7" s="312" t="s">
        <v>322</v>
      </c>
      <c r="G7" s="312" t="s">
        <v>78</v>
      </c>
      <c r="H7" s="312" t="s">
        <v>340</v>
      </c>
      <c r="I7" s="314">
        <v>42815</v>
      </c>
      <c r="J7" s="314">
        <v>42815</v>
      </c>
      <c r="K7" s="315">
        <v>0</v>
      </c>
      <c r="L7" s="314">
        <v>42817</v>
      </c>
      <c r="M7" s="315">
        <v>2</v>
      </c>
      <c r="N7" s="315"/>
      <c r="O7" s="315"/>
      <c r="P7" s="314"/>
      <c r="Q7" s="315" t="s">
        <v>82</v>
      </c>
      <c r="R7" s="312"/>
      <c r="S7" s="315">
        <v>40</v>
      </c>
      <c r="T7" s="312" t="s">
        <v>348</v>
      </c>
      <c r="U7" s="312"/>
      <c r="V7" s="312" t="s">
        <v>346</v>
      </c>
    </row>
    <row r="8" spans="1:22" s="225" customFormat="1" x14ac:dyDescent="0.25">
      <c r="A8" s="312" t="s">
        <v>338</v>
      </c>
      <c r="B8" s="315">
        <v>10327</v>
      </c>
      <c r="C8" s="312" t="s">
        <v>74</v>
      </c>
      <c r="D8" s="312" t="s">
        <v>371</v>
      </c>
      <c r="E8" s="312"/>
      <c r="F8" s="312" t="s">
        <v>322</v>
      </c>
      <c r="G8" s="312" t="s">
        <v>86</v>
      </c>
      <c r="H8" s="312" t="s">
        <v>340</v>
      </c>
      <c r="I8" s="314">
        <v>42831</v>
      </c>
      <c r="J8" s="314">
        <v>42831</v>
      </c>
      <c r="K8" s="315">
        <v>0</v>
      </c>
      <c r="L8" s="314">
        <v>42831</v>
      </c>
      <c r="M8" s="315">
        <v>0</v>
      </c>
      <c r="N8" s="315"/>
      <c r="O8" s="315"/>
      <c r="P8" s="315" t="s">
        <v>82</v>
      </c>
      <c r="Q8" s="315" t="s">
        <v>82</v>
      </c>
      <c r="R8" s="312"/>
      <c r="S8" s="315">
        <v>24</v>
      </c>
      <c r="T8" s="312" t="s">
        <v>372</v>
      </c>
      <c r="U8" s="312"/>
      <c r="V8" s="312" t="s">
        <v>373</v>
      </c>
    </row>
    <row r="9" spans="1:22" s="225" customFormat="1" x14ac:dyDescent="0.25">
      <c r="A9" s="312" t="s">
        <v>73</v>
      </c>
      <c r="B9" s="313">
        <v>10132</v>
      </c>
      <c r="C9" s="312" t="s">
        <v>258</v>
      </c>
      <c r="D9" s="312"/>
      <c r="E9" s="312" t="s">
        <v>263</v>
      </c>
      <c r="F9" s="312" t="s">
        <v>128</v>
      </c>
      <c r="G9" s="312" t="s">
        <v>86</v>
      </c>
      <c r="H9" s="312" t="s">
        <v>260</v>
      </c>
      <c r="I9" s="314">
        <v>42831</v>
      </c>
      <c r="J9" s="314">
        <v>42831</v>
      </c>
      <c r="K9" s="315">
        <v>0</v>
      </c>
      <c r="L9" s="314">
        <v>42831</v>
      </c>
      <c r="M9" s="315">
        <v>0</v>
      </c>
      <c r="N9" s="314">
        <v>42867</v>
      </c>
      <c r="O9" s="315">
        <v>36</v>
      </c>
      <c r="P9" s="315" t="s">
        <v>82</v>
      </c>
      <c r="Q9" s="315" t="s">
        <v>82</v>
      </c>
      <c r="R9" s="312"/>
      <c r="S9" s="315">
        <v>24</v>
      </c>
      <c r="T9" s="312" t="s">
        <v>81</v>
      </c>
      <c r="U9" s="312" t="s">
        <v>261</v>
      </c>
      <c r="V9" s="312"/>
    </row>
    <row r="10" spans="1:22" s="225" customFormat="1" x14ac:dyDescent="0.25">
      <c r="A10" s="312" t="s">
        <v>73</v>
      </c>
      <c r="B10" s="313">
        <v>10133</v>
      </c>
      <c r="C10" s="312" t="s">
        <v>258</v>
      </c>
      <c r="D10" s="312"/>
      <c r="E10" s="312" t="s">
        <v>259</v>
      </c>
      <c r="F10" s="312" t="s">
        <v>85</v>
      </c>
      <c r="G10" s="312" t="s">
        <v>78</v>
      </c>
      <c r="H10" s="312" t="s">
        <v>260</v>
      </c>
      <c r="I10" s="314">
        <v>42831</v>
      </c>
      <c r="J10" s="314">
        <v>42832</v>
      </c>
      <c r="K10" s="315">
        <v>1</v>
      </c>
      <c r="L10" s="314">
        <v>42832</v>
      </c>
      <c r="M10" s="315">
        <v>1</v>
      </c>
      <c r="N10" s="314">
        <v>42871</v>
      </c>
      <c r="O10" s="315">
        <v>40</v>
      </c>
      <c r="P10" s="315" t="s">
        <v>82</v>
      </c>
      <c r="Q10" s="315" t="s">
        <v>82</v>
      </c>
      <c r="R10" s="312"/>
      <c r="S10" s="315">
        <v>24</v>
      </c>
      <c r="T10" s="312" t="s">
        <v>81</v>
      </c>
      <c r="U10" s="312" t="s">
        <v>261</v>
      </c>
      <c r="V10" s="312" t="s">
        <v>288</v>
      </c>
    </row>
    <row r="11" spans="1:22" s="225" customFormat="1" x14ac:dyDescent="0.25">
      <c r="A11" s="312" t="s">
        <v>73</v>
      </c>
      <c r="B11" s="313">
        <v>10112</v>
      </c>
      <c r="C11" s="312" t="s">
        <v>258</v>
      </c>
      <c r="D11" s="312"/>
      <c r="E11" s="312" t="s">
        <v>259</v>
      </c>
      <c r="F11" s="312" t="s">
        <v>77</v>
      </c>
      <c r="G11" s="312" t="s">
        <v>78</v>
      </c>
      <c r="H11" s="312" t="s">
        <v>260</v>
      </c>
      <c r="I11" s="314">
        <v>42829</v>
      </c>
      <c r="J11" s="314">
        <v>42829</v>
      </c>
      <c r="K11" s="315">
        <v>0</v>
      </c>
      <c r="L11" s="314">
        <v>42829</v>
      </c>
      <c r="M11" s="315">
        <v>0</v>
      </c>
      <c r="N11" s="314">
        <v>42870</v>
      </c>
      <c r="O11" s="315">
        <v>41</v>
      </c>
      <c r="P11" s="315" t="s">
        <v>82</v>
      </c>
      <c r="Q11" s="315" t="s">
        <v>82</v>
      </c>
      <c r="R11" s="312"/>
      <c r="S11" s="315">
        <v>26</v>
      </c>
      <c r="T11" s="312" t="s">
        <v>81</v>
      </c>
      <c r="U11" s="312" t="s">
        <v>261</v>
      </c>
      <c r="V11" s="312"/>
    </row>
    <row r="12" spans="1:22" s="225" customFormat="1" x14ac:dyDescent="0.25">
      <c r="A12" s="312" t="s">
        <v>73</v>
      </c>
      <c r="B12" s="313">
        <v>10103</v>
      </c>
      <c r="C12" s="312" t="s">
        <v>258</v>
      </c>
      <c r="D12" s="312"/>
      <c r="E12" s="312" t="s">
        <v>259</v>
      </c>
      <c r="F12" s="312" t="s">
        <v>98</v>
      </c>
      <c r="G12" s="312" t="s">
        <v>78</v>
      </c>
      <c r="H12" s="312" t="s">
        <v>260</v>
      </c>
      <c r="I12" s="314">
        <v>42828</v>
      </c>
      <c r="J12" s="314">
        <v>42829</v>
      </c>
      <c r="K12" s="315">
        <v>1</v>
      </c>
      <c r="L12" s="314">
        <v>42829</v>
      </c>
      <c r="M12" s="315">
        <v>1</v>
      </c>
      <c r="N12" s="314">
        <v>42866</v>
      </c>
      <c r="O12" s="315">
        <v>38</v>
      </c>
      <c r="P12" s="315" t="s">
        <v>82</v>
      </c>
      <c r="Q12" s="315" t="s">
        <v>82</v>
      </c>
      <c r="R12" s="312"/>
      <c r="S12" s="315">
        <v>27</v>
      </c>
      <c r="T12" s="312" t="s">
        <v>81</v>
      </c>
      <c r="U12" s="312" t="s">
        <v>261</v>
      </c>
      <c r="V12" s="312" t="s">
        <v>283</v>
      </c>
    </row>
    <row r="13" spans="1:22" s="225" customFormat="1" x14ac:dyDescent="0.25">
      <c r="A13" s="312" t="s">
        <v>73</v>
      </c>
      <c r="B13" s="313">
        <v>9832</v>
      </c>
      <c r="C13" s="312" t="s">
        <v>258</v>
      </c>
      <c r="D13" s="312"/>
      <c r="E13" s="312" t="s">
        <v>259</v>
      </c>
      <c r="F13" s="312" t="s">
        <v>85</v>
      </c>
      <c r="G13" s="312" t="s">
        <v>78</v>
      </c>
      <c r="H13" s="312" t="s">
        <v>260</v>
      </c>
      <c r="I13" s="314">
        <v>42818</v>
      </c>
      <c r="J13" s="314">
        <v>42828</v>
      </c>
      <c r="K13" s="315">
        <v>10</v>
      </c>
      <c r="L13" s="314">
        <v>42828</v>
      </c>
      <c r="M13" s="315">
        <v>10</v>
      </c>
      <c r="N13" s="314">
        <v>42864</v>
      </c>
      <c r="O13" s="315">
        <v>46</v>
      </c>
      <c r="P13" s="315" t="s">
        <v>82</v>
      </c>
      <c r="Q13" s="315" t="s">
        <v>82</v>
      </c>
      <c r="R13" s="312"/>
      <c r="S13" s="315">
        <v>37</v>
      </c>
      <c r="T13" s="312" t="s">
        <v>81</v>
      </c>
      <c r="U13" s="312" t="s">
        <v>261</v>
      </c>
      <c r="V13" s="312"/>
    </row>
    <row r="14" spans="1:22" s="225" customFormat="1" x14ac:dyDescent="0.25">
      <c r="A14" s="312" t="s">
        <v>73</v>
      </c>
      <c r="B14" s="315">
        <v>9994</v>
      </c>
      <c r="C14" s="312" t="s">
        <v>428</v>
      </c>
      <c r="D14" s="312"/>
      <c r="E14" s="312" t="s">
        <v>316</v>
      </c>
      <c r="F14" s="312" t="s">
        <v>77</v>
      </c>
      <c r="G14" s="312" t="s">
        <v>78</v>
      </c>
      <c r="H14" s="312" t="s">
        <v>125</v>
      </c>
      <c r="I14" s="314">
        <v>42814</v>
      </c>
      <c r="J14" s="314">
        <v>42814</v>
      </c>
      <c r="K14" s="315">
        <v>0</v>
      </c>
      <c r="L14" s="314">
        <v>42814</v>
      </c>
      <c r="M14" s="315">
        <v>0</v>
      </c>
      <c r="N14" s="314" t="s">
        <v>82</v>
      </c>
      <c r="O14" s="315" t="s">
        <v>82</v>
      </c>
      <c r="P14" s="315" t="s">
        <v>82</v>
      </c>
      <c r="Q14" s="315" t="s">
        <v>82</v>
      </c>
      <c r="R14" s="312"/>
      <c r="S14" s="315">
        <v>41</v>
      </c>
      <c r="T14" s="312" t="s">
        <v>81</v>
      </c>
      <c r="U14" s="312" t="s">
        <v>261</v>
      </c>
      <c r="V14" s="312"/>
    </row>
    <row r="15" spans="1:22" s="225" customFormat="1" x14ac:dyDescent="0.25">
      <c r="A15" s="312" t="s">
        <v>73</v>
      </c>
      <c r="B15" s="315">
        <v>9989</v>
      </c>
      <c r="C15" s="312" t="s">
        <v>428</v>
      </c>
      <c r="D15" s="312"/>
      <c r="E15" s="312" t="s">
        <v>316</v>
      </c>
      <c r="F15" s="312" t="s">
        <v>98</v>
      </c>
      <c r="G15" s="312" t="s">
        <v>78</v>
      </c>
      <c r="H15" s="312" t="s">
        <v>125</v>
      </c>
      <c r="I15" s="314">
        <v>42810</v>
      </c>
      <c r="J15" s="314">
        <v>42810</v>
      </c>
      <c r="K15" s="315">
        <v>0</v>
      </c>
      <c r="L15" s="314">
        <v>42810</v>
      </c>
      <c r="M15" s="315">
        <v>0</v>
      </c>
      <c r="N15" s="314" t="s">
        <v>82</v>
      </c>
      <c r="O15" s="315" t="s">
        <v>82</v>
      </c>
      <c r="P15" s="315" t="s">
        <v>82</v>
      </c>
      <c r="Q15" s="315" t="s">
        <v>82</v>
      </c>
      <c r="R15" s="312"/>
      <c r="S15" s="315">
        <v>45</v>
      </c>
      <c r="T15" s="312" t="s">
        <v>81</v>
      </c>
      <c r="U15" s="312">
        <v>0</v>
      </c>
      <c r="V15" s="312"/>
    </row>
    <row r="16" spans="1:22" s="225" customFormat="1" x14ac:dyDescent="0.25">
      <c r="A16" s="312" t="s">
        <v>73</v>
      </c>
      <c r="B16" s="315">
        <v>9982</v>
      </c>
      <c r="C16" s="312" t="s">
        <v>428</v>
      </c>
      <c r="D16" s="312"/>
      <c r="E16" s="312" t="s">
        <v>316</v>
      </c>
      <c r="F16" s="312" t="s">
        <v>98</v>
      </c>
      <c r="G16" s="312" t="s">
        <v>78</v>
      </c>
      <c r="H16" s="312" t="s">
        <v>260</v>
      </c>
      <c r="I16" s="314">
        <v>42809</v>
      </c>
      <c r="J16" s="314">
        <v>42809</v>
      </c>
      <c r="K16" s="315">
        <v>0</v>
      </c>
      <c r="L16" s="314">
        <v>42809</v>
      </c>
      <c r="M16" s="315">
        <v>0</v>
      </c>
      <c r="N16" s="314">
        <v>42877</v>
      </c>
      <c r="O16" s="315">
        <v>68</v>
      </c>
      <c r="P16" s="315" t="s">
        <v>82</v>
      </c>
      <c r="Q16" s="315" t="s">
        <v>82</v>
      </c>
      <c r="R16" s="312"/>
      <c r="S16" s="315">
        <v>46</v>
      </c>
      <c r="T16" s="312" t="s">
        <v>81</v>
      </c>
      <c r="U16" s="312" t="s">
        <v>261</v>
      </c>
      <c r="V16" s="312"/>
    </row>
    <row r="17" spans="1:22" s="225" customFormat="1" x14ac:dyDescent="0.25">
      <c r="A17" s="312" t="s">
        <v>73</v>
      </c>
      <c r="B17" s="315">
        <v>9983</v>
      </c>
      <c r="C17" s="312" t="s">
        <v>428</v>
      </c>
      <c r="D17" s="312"/>
      <c r="E17" s="312" t="s">
        <v>316</v>
      </c>
      <c r="F17" s="312" t="s">
        <v>128</v>
      </c>
      <c r="G17" s="312" t="s">
        <v>78</v>
      </c>
      <c r="H17" s="312" t="s">
        <v>125</v>
      </c>
      <c r="I17" s="314">
        <v>42809</v>
      </c>
      <c r="J17" s="314">
        <v>42809</v>
      </c>
      <c r="K17" s="315">
        <v>0</v>
      </c>
      <c r="L17" s="314">
        <v>42809</v>
      </c>
      <c r="M17" s="315">
        <v>0</v>
      </c>
      <c r="N17" s="314" t="s">
        <v>82</v>
      </c>
      <c r="O17" s="315" t="s">
        <v>82</v>
      </c>
      <c r="P17" s="315" t="s">
        <v>82</v>
      </c>
      <c r="Q17" s="315" t="s">
        <v>82</v>
      </c>
      <c r="R17" s="312"/>
      <c r="S17" s="315">
        <v>46</v>
      </c>
      <c r="T17" s="312" t="s">
        <v>81</v>
      </c>
      <c r="U17" s="312" t="s">
        <v>261</v>
      </c>
      <c r="V17" s="312"/>
    </row>
    <row r="18" spans="1:22" s="225" customFormat="1" x14ac:dyDescent="0.25">
      <c r="A18" s="312" t="s">
        <v>73</v>
      </c>
      <c r="B18" s="315">
        <v>9985</v>
      </c>
      <c r="C18" s="312" t="s">
        <v>428</v>
      </c>
      <c r="D18" s="312"/>
      <c r="E18" s="312" t="s">
        <v>316</v>
      </c>
      <c r="F18" s="312" t="s">
        <v>85</v>
      </c>
      <c r="G18" s="312" t="s">
        <v>78</v>
      </c>
      <c r="H18" s="312" t="s">
        <v>125</v>
      </c>
      <c r="I18" s="314">
        <v>42809</v>
      </c>
      <c r="J18" s="314">
        <v>42810</v>
      </c>
      <c r="K18" s="315">
        <v>1</v>
      </c>
      <c r="L18" s="314">
        <v>42810</v>
      </c>
      <c r="M18" s="315">
        <v>1</v>
      </c>
      <c r="N18" s="314" t="s">
        <v>82</v>
      </c>
      <c r="O18" s="315" t="s">
        <v>82</v>
      </c>
      <c r="P18" s="315" t="s">
        <v>82</v>
      </c>
      <c r="Q18" s="315" t="s">
        <v>82</v>
      </c>
      <c r="R18" s="312"/>
      <c r="S18" s="315">
        <v>46</v>
      </c>
      <c r="T18" s="312" t="s">
        <v>81</v>
      </c>
      <c r="U18" s="312">
        <v>0</v>
      </c>
      <c r="V18" s="312"/>
    </row>
    <row r="19" spans="1:22" s="225" customFormat="1" x14ac:dyDescent="0.25">
      <c r="A19" s="312" t="s">
        <v>73</v>
      </c>
      <c r="B19" s="315">
        <v>9979</v>
      </c>
      <c r="C19" s="312" t="s">
        <v>428</v>
      </c>
      <c r="D19" s="312"/>
      <c r="E19" s="312" t="s">
        <v>316</v>
      </c>
      <c r="F19" s="312" t="s">
        <v>85</v>
      </c>
      <c r="G19" s="312" t="s">
        <v>78</v>
      </c>
      <c r="H19" s="312" t="s">
        <v>260</v>
      </c>
      <c r="I19" s="314">
        <v>42808</v>
      </c>
      <c r="J19" s="314">
        <v>42809</v>
      </c>
      <c r="K19" s="315">
        <v>1</v>
      </c>
      <c r="L19" s="314">
        <v>42809</v>
      </c>
      <c r="M19" s="315">
        <v>1</v>
      </c>
      <c r="N19" s="314">
        <v>42877</v>
      </c>
      <c r="O19" s="315">
        <v>69</v>
      </c>
      <c r="P19" s="315" t="s">
        <v>82</v>
      </c>
      <c r="Q19" s="315" t="s">
        <v>82</v>
      </c>
      <c r="R19" s="312"/>
      <c r="S19" s="315">
        <v>47</v>
      </c>
      <c r="T19" s="312" t="s">
        <v>81</v>
      </c>
      <c r="U19" s="312" t="s">
        <v>261</v>
      </c>
      <c r="V19" s="312"/>
    </row>
    <row r="20" spans="1:22" s="225" customFormat="1" x14ac:dyDescent="0.25">
      <c r="A20" s="312" t="s">
        <v>73</v>
      </c>
      <c r="B20" s="315">
        <v>9977</v>
      </c>
      <c r="C20" s="312" t="s">
        <v>428</v>
      </c>
      <c r="D20" s="312"/>
      <c r="E20" s="312" t="s">
        <v>316</v>
      </c>
      <c r="F20" s="312" t="s">
        <v>77</v>
      </c>
      <c r="G20" s="312" t="s">
        <v>78</v>
      </c>
      <c r="H20" s="312" t="s">
        <v>125</v>
      </c>
      <c r="I20" s="314">
        <v>42807</v>
      </c>
      <c r="J20" s="314">
        <v>42808</v>
      </c>
      <c r="K20" s="315">
        <v>1</v>
      </c>
      <c r="L20" s="314">
        <v>42808</v>
      </c>
      <c r="M20" s="315">
        <v>1</v>
      </c>
      <c r="N20" s="314" t="s">
        <v>82</v>
      </c>
      <c r="O20" s="315" t="s">
        <v>82</v>
      </c>
      <c r="P20" s="315" t="s">
        <v>82</v>
      </c>
      <c r="Q20" s="315" t="s">
        <v>82</v>
      </c>
      <c r="R20" s="312"/>
      <c r="S20" s="315">
        <v>48</v>
      </c>
      <c r="T20" s="312" t="s">
        <v>81</v>
      </c>
      <c r="U20" s="312" t="s">
        <v>261</v>
      </c>
      <c r="V20" s="312"/>
    </row>
    <row r="21" spans="1:22" s="225" customFormat="1" x14ac:dyDescent="0.25">
      <c r="A21" s="312" t="s">
        <v>73</v>
      </c>
      <c r="B21" s="315">
        <v>9970</v>
      </c>
      <c r="C21" s="312" t="s">
        <v>428</v>
      </c>
      <c r="D21" s="312"/>
      <c r="E21" s="312" t="s">
        <v>316</v>
      </c>
      <c r="F21" s="312" t="s">
        <v>290</v>
      </c>
      <c r="G21" s="312" t="s">
        <v>78</v>
      </c>
      <c r="H21" s="312" t="s">
        <v>125</v>
      </c>
      <c r="I21" s="314">
        <v>42804</v>
      </c>
      <c r="J21" s="314">
        <v>42804</v>
      </c>
      <c r="K21" s="315">
        <v>0</v>
      </c>
      <c r="L21" s="314">
        <v>42804</v>
      </c>
      <c r="M21" s="315">
        <v>0</v>
      </c>
      <c r="N21" s="314" t="s">
        <v>82</v>
      </c>
      <c r="O21" s="315" t="s">
        <v>82</v>
      </c>
      <c r="P21" s="315" t="s">
        <v>82</v>
      </c>
      <c r="Q21" s="315" t="s">
        <v>82</v>
      </c>
      <c r="R21" s="312"/>
      <c r="S21" s="315">
        <v>51</v>
      </c>
      <c r="T21" s="312" t="s">
        <v>81</v>
      </c>
      <c r="U21" s="312" t="s">
        <v>261</v>
      </c>
      <c r="V21" s="312" t="s">
        <v>434</v>
      </c>
    </row>
    <row r="22" spans="1:22" s="225" customFormat="1" x14ac:dyDescent="0.25">
      <c r="A22" s="312" t="s">
        <v>73</v>
      </c>
      <c r="B22" s="315">
        <v>9972</v>
      </c>
      <c r="C22" s="312" t="s">
        <v>428</v>
      </c>
      <c r="D22" s="312"/>
      <c r="E22" s="312" t="s">
        <v>316</v>
      </c>
      <c r="F22" s="312" t="s">
        <v>85</v>
      </c>
      <c r="G22" s="312" t="s">
        <v>78</v>
      </c>
      <c r="H22" s="312" t="s">
        <v>260</v>
      </c>
      <c r="I22" s="314">
        <v>42804</v>
      </c>
      <c r="J22" s="314">
        <v>42804</v>
      </c>
      <c r="K22" s="315">
        <v>0</v>
      </c>
      <c r="L22" s="314">
        <v>42804</v>
      </c>
      <c r="M22" s="315">
        <v>0</v>
      </c>
      <c r="N22" s="314">
        <v>42874</v>
      </c>
      <c r="O22" s="315">
        <v>70</v>
      </c>
      <c r="P22" s="315" t="s">
        <v>82</v>
      </c>
      <c r="Q22" s="315" t="s">
        <v>82</v>
      </c>
      <c r="R22" s="312"/>
      <c r="S22" s="315">
        <v>51</v>
      </c>
      <c r="T22" s="312" t="s">
        <v>81</v>
      </c>
      <c r="U22" s="312" t="s">
        <v>261</v>
      </c>
      <c r="V22" s="312"/>
    </row>
    <row r="23" spans="1:22" s="225" customFormat="1" x14ac:dyDescent="0.25">
      <c r="A23" s="312" t="s">
        <v>73</v>
      </c>
      <c r="B23" s="315">
        <v>9973</v>
      </c>
      <c r="C23" s="312" t="s">
        <v>428</v>
      </c>
      <c r="D23" s="312"/>
      <c r="E23" s="312" t="s">
        <v>316</v>
      </c>
      <c r="F23" s="312" t="s">
        <v>77</v>
      </c>
      <c r="G23" s="312" t="s">
        <v>78</v>
      </c>
      <c r="H23" s="312" t="s">
        <v>125</v>
      </c>
      <c r="I23" s="314">
        <v>42804</v>
      </c>
      <c r="J23" s="314">
        <v>42807</v>
      </c>
      <c r="K23" s="315">
        <v>3</v>
      </c>
      <c r="L23" s="314">
        <v>42807</v>
      </c>
      <c r="M23" s="315">
        <v>3</v>
      </c>
      <c r="N23" s="314" t="s">
        <v>82</v>
      </c>
      <c r="O23" s="315" t="s">
        <v>82</v>
      </c>
      <c r="P23" s="315" t="s">
        <v>82</v>
      </c>
      <c r="Q23" s="315" t="s">
        <v>82</v>
      </c>
      <c r="R23" s="312"/>
      <c r="S23" s="315">
        <v>51</v>
      </c>
      <c r="T23" s="312" t="s">
        <v>81</v>
      </c>
      <c r="U23" s="312" t="s">
        <v>261</v>
      </c>
      <c r="V23" s="312"/>
    </row>
    <row r="24" spans="1:22" s="225" customFormat="1" x14ac:dyDescent="0.25">
      <c r="A24" s="312" t="s">
        <v>73</v>
      </c>
      <c r="B24" s="315">
        <v>9966</v>
      </c>
      <c r="C24" s="312" t="s">
        <v>428</v>
      </c>
      <c r="D24" s="312"/>
      <c r="E24" s="312" t="s">
        <v>316</v>
      </c>
      <c r="F24" s="312" t="s">
        <v>188</v>
      </c>
      <c r="G24" s="312" t="s">
        <v>78</v>
      </c>
      <c r="H24" s="312" t="s">
        <v>271</v>
      </c>
      <c r="I24" s="314">
        <v>42803</v>
      </c>
      <c r="J24" s="314">
        <v>42803</v>
      </c>
      <c r="K24" s="315">
        <v>0</v>
      </c>
      <c r="L24" s="314">
        <v>42803</v>
      </c>
      <c r="M24" s="315">
        <v>0</v>
      </c>
      <c r="N24" s="314" t="s">
        <v>82</v>
      </c>
      <c r="O24" s="315" t="s">
        <v>82</v>
      </c>
      <c r="P24" s="315" t="s">
        <v>82</v>
      </c>
      <c r="Q24" s="315" t="s">
        <v>82</v>
      </c>
      <c r="R24" s="312"/>
      <c r="S24" s="315">
        <v>52</v>
      </c>
      <c r="T24" s="312" t="s">
        <v>81</v>
      </c>
      <c r="U24" s="312" t="s">
        <v>261</v>
      </c>
      <c r="V24" s="312"/>
    </row>
    <row r="25" spans="1:22" s="225" customFormat="1" x14ac:dyDescent="0.25">
      <c r="A25" s="312" t="s">
        <v>73</v>
      </c>
      <c r="B25" s="315">
        <v>9967</v>
      </c>
      <c r="C25" s="312" t="s">
        <v>428</v>
      </c>
      <c r="D25" s="312"/>
      <c r="E25" s="312" t="s">
        <v>316</v>
      </c>
      <c r="F25" s="312" t="s">
        <v>98</v>
      </c>
      <c r="G25" s="312" t="s">
        <v>78</v>
      </c>
      <c r="H25" s="312" t="s">
        <v>125</v>
      </c>
      <c r="I25" s="314">
        <v>42803</v>
      </c>
      <c r="J25" s="314">
        <v>42803</v>
      </c>
      <c r="K25" s="315">
        <v>0</v>
      </c>
      <c r="L25" s="314">
        <v>42803</v>
      </c>
      <c r="M25" s="315">
        <v>0</v>
      </c>
      <c r="N25" s="314" t="s">
        <v>82</v>
      </c>
      <c r="O25" s="315" t="s">
        <v>82</v>
      </c>
      <c r="P25" s="315" t="s">
        <v>82</v>
      </c>
      <c r="Q25" s="315" t="s">
        <v>82</v>
      </c>
      <c r="R25" s="312"/>
      <c r="S25" s="315">
        <v>52</v>
      </c>
      <c r="T25" s="312" t="s">
        <v>81</v>
      </c>
      <c r="U25" s="312">
        <v>0</v>
      </c>
      <c r="V25" s="312"/>
    </row>
    <row r="26" spans="1:22" s="225" customFormat="1" x14ac:dyDescent="0.25">
      <c r="A26" s="312" t="s">
        <v>73</v>
      </c>
      <c r="B26" s="315">
        <v>9968</v>
      </c>
      <c r="C26" s="312" t="s">
        <v>428</v>
      </c>
      <c r="D26" s="312"/>
      <c r="E26" s="312" t="s">
        <v>316</v>
      </c>
      <c r="F26" s="312" t="s">
        <v>85</v>
      </c>
      <c r="G26" s="312" t="s">
        <v>78</v>
      </c>
      <c r="H26" s="312" t="s">
        <v>260</v>
      </c>
      <c r="I26" s="314">
        <v>42803</v>
      </c>
      <c r="J26" s="314">
        <v>42804</v>
      </c>
      <c r="K26" s="315">
        <v>1</v>
      </c>
      <c r="L26" s="314">
        <v>42804</v>
      </c>
      <c r="M26" s="315">
        <v>1</v>
      </c>
      <c r="N26" s="314">
        <v>42874</v>
      </c>
      <c r="O26" s="315">
        <v>71</v>
      </c>
      <c r="P26" s="315" t="s">
        <v>82</v>
      </c>
      <c r="Q26" s="315" t="s">
        <v>82</v>
      </c>
      <c r="R26" s="312"/>
      <c r="S26" s="315">
        <v>52</v>
      </c>
      <c r="T26" s="312" t="s">
        <v>81</v>
      </c>
      <c r="U26" s="312" t="s">
        <v>261</v>
      </c>
      <c r="V26" s="312"/>
    </row>
    <row r="27" spans="1:22" s="225" customFormat="1" x14ac:dyDescent="0.25">
      <c r="A27" s="312" t="s">
        <v>73</v>
      </c>
      <c r="B27" s="315">
        <v>9956</v>
      </c>
      <c r="C27" s="312" t="s">
        <v>428</v>
      </c>
      <c r="D27" s="312"/>
      <c r="E27" s="312" t="s">
        <v>316</v>
      </c>
      <c r="F27" s="312" t="s">
        <v>98</v>
      </c>
      <c r="G27" s="312" t="s">
        <v>78</v>
      </c>
      <c r="H27" s="312" t="s">
        <v>260</v>
      </c>
      <c r="I27" s="314">
        <v>42801</v>
      </c>
      <c r="J27" s="314">
        <v>42801</v>
      </c>
      <c r="K27" s="315">
        <v>0</v>
      </c>
      <c r="L27" s="314">
        <v>42801</v>
      </c>
      <c r="M27" s="315">
        <v>0</v>
      </c>
      <c r="N27" s="314">
        <v>42871</v>
      </c>
      <c r="O27" s="315">
        <v>70</v>
      </c>
      <c r="P27" s="315" t="s">
        <v>82</v>
      </c>
      <c r="Q27" s="315" t="s">
        <v>82</v>
      </c>
      <c r="R27" s="312"/>
      <c r="S27" s="315">
        <v>54</v>
      </c>
      <c r="T27" s="312" t="s">
        <v>81</v>
      </c>
      <c r="U27" s="312" t="s">
        <v>261</v>
      </c>
      <c r="V27" s="312"/>
    </row>
    <row r="28" spans="1:22" s="225" customFormat="1" x14ac:dyDescent="0.25">
      <c r="A28" s="312" t="s">
        <v>73</v>
      </c>
      <c r="B28" s="315">
        <v>9952</v>
      </c>
      <c r="C28" s="312" t="s">
        <v>428</v>
      </c>
      <c r="D28" s="312"/>
      <c r="E28" s="312" t="s">
        <v>316</v>
      </c>
      <c r="F28" s="312" t="s">
        <v>77</v>
      </c>
      <c r="G28" s="312" t="s">
        <v>78</v>
      </c>
      <c r="H28" s="312" t="s">
        <v>260</v>
      </c>
      <c r="I28" s="314">
        <v>42800</v>
      </c>
      <c r="J28" s="314">
        <v>42800</v>
      </c>
      <c r="K28" s="315">
        <v>0</v>
      </c>
      <c r="L28" s="314">
        <v>42800</v>
      </c>
      <c r="M28" s="315">
        <v>0</v>
      </c>
      <c r="N28" s="314">
        <v>42874</v>
      </c>
      <c r="O28" s="315">
        <v>74</v>
      </c>
      <c r="P28" s="315" t="s">
        <v>82</v>
      </c>
      <c r="Q28" s="315" t="s">
        <v>82</v>
      </c>
      <c r="R28" s="312"/>
      <c r="S28" s="315">
        <v>55</v>
      </c>
      <c r="T28" s="312" t="s">
        <v>81</v>
      </c>
      <c r="U28" s="312" t="s">
        <v>261</v>
      </c>
      <c r="V28" s="312"/>
    </row>
    <row r="29" spans="1:22" s="225" customFormat="1" x14ac:dyDescent="0.25">
      <c r="A29" s="312" t="s">
        <v>73</v>
      </c>
      <c r="B29" s="315">
        <v>9953</v>
      </c>
      <c r="C29" s="312" t="s">
        <v>428</v>
      </c>
      <c r="D29" s="312"/>
      <c r="E29" s="312" t="s">
        <v>316</v>
      </c>
      <c r="F29" s="312" t="s">
        <v>98</v>
      </c>
      <c r="G29" s="312" t="s">
        <v>78</v>
      </c>
      <c r="H29" s="312" t="s">
        <v>260</v>
      </c>
      <c r="I29" s="314">
        <v>42800</v>
      </c>
      <c r="J29" s="314">
        <v>42800</v>
      </c>
      <c r="K29" s="315">
        <v>0</v>
      </c>
      <c r="L29" s="314">
        <v>42800</v>
      </c>
      <c r="M29" s="315">
        <v>0</v>
      </c>
      <c r="N29" s="314">
        <v>42877</v>
      </c>
      <c r="O29" s="315">
        <v>77</v>
      </c>
      <c r="P29" s="315" t="s">
        <v>82</v>
      </c>
      <c r="Q29" s="315" t="s">
        <v>82</v>
      </c>
      <c r="R29" s="312"/>
      <c r="S29" s="315">
        <v>55</v>
      </c>
      <c r="T29" s="312" t="s">
        <v>81</v>
      </c>
      <c r="U29" s="312" t="s">
        <v>261</v>
      </c>
      <c r="V29" s="312"/>
    </row>
    <row r="30" spans="1:22" s="225" customFormat="1" x14ac:dyDescent="0.25">
      <c r="A30" s="312" t="s">
        <v>73</v>
      </c>
      <c r="B30" s="315">
        <v>9954</v>
      </c>
      <c r="C30" s="312" t="s">
        <v>428</v>
      </c>
      <c r="D30" s="312"/>
      <c r="E30" s="312" t="s">
        <v>316</v>
      </c>
      <c r="F30" s="312" t="s">
        <v>77</v>
      </c>
      <c r="G30" s="312" t="s">
        <v>78</v>
      </c>
      <c r="H30" s="312" t="s">
        <v>260</v>
      </c>
      <c r="I30" s="314">
        <v>42800</v>
      </c>
      <c r="J30" s="314">
        <v>42800</v>
      </c>
      <c r="K30" s="315">
        <v>0</v>
      </c>
      <c r="L30" s="314">
        <v>42800</v>
      </c>
      <c r="M30" s="315">
        <v>0</v>
      </c>
      <c r="N30" s="314">
        <v>42858</v>
      </c>
      <c r="O30" s="315">
        <v>58</v>
      </c>
      <c r="P30" s="315" t="s">
        <v>82</v>
      </c>
      <c r="Q30" s="315" t="s">
        <v>82</v>
      </c>
      <c r="R30" s="312"/>
      <c r="S30" s="315">
        <v>55</v>
      </c>
      <c r="T30" s="312" t="s">
        <v>81</v>
      </c>
      <c r="U30" s="312" t="s">
        <v>261</v>
      </c>
      <c r="V30" s="312"/>
    </row>
    <row r="31" spans="1:22" s="225" customFormat="1" x14ac:dyDescent="0.25">
      <c r="A31" s="312" t="s">
        <v>73</v>
      </c>
      <c r="B31" s="315">
        <v>9951</v>
      </c>
      <c r="C31" s="312" t="s">
        <v>428</v>
      </c>
      <c r="D31" s="312"/>
      <c r="E31" s="312" t="s">
        <v>316</v>
      </c>
      <c r="F31" s="312" t="s">
        <v>111</v>
      </c>
      <c r="G31" s="312" t="s">
        <v>78</v>
      </c>
      <c r="H31" s="312" t="s">
        <v>260</v>
      </c>
      <c r="I31" s="314">
        <v>42797</v>
      </c>
      <c r="J31" s="314">
        <v>42797</v>
      </c>
      <c r="K31" s="315">
        <v>0</v>
      </c>
      <c r="L31" s="314">
        <v>42797</v>
      </c>
      <c r="M31" s="315">
        <v>0</v>
      </c>
      <c r="N31" s="314">
        <v>42860</v>
      </c>
      <c r="O31" s="315">
        <v>63</v>
      </c>
      <c r="P31" s="315" t="s">
        <v>82</v>
      </c>
      <c r="Q31" s="315" t="s">
        <v>82</v>
      </c>
      <c r="R31" s="312"/>
      <c r="S31" s="315">
        <v>58</v>
      </c>
      <c r="T31" s="312" t="s">
        <v>81</v>
      </c>
      <c r="U31" s="312" t="s">
        <v>261</v>
      </c>
      <c r="V31" s="312"/>
    </row>
    <row r="32" spans="1:22" s="225" customFormat="1" x14ac:dyDescent="0.25">
      <c r="A32" s="312" t="s">
        <v>73</v>
      </c>
      <c r="B32" s="315">
        <v>9946</v>
      </c>
      <c r="C32" s="312" t="s">
        <v>428</v>
      </c>
      <c r="D32" s="312"/>
      <c r="E32" s="312" t="s">
        <v>316</v>
      </c>
      <c r="F32" s="312" t="s">
        <v>98</v>
      </c>
      <c r="G32" s="312" t="s">
        <v>78</v>
      </c>
      <c r="H32" s="312" t="s">
        <v>260</v>
      </c>
      <c r="I32" s="314">
        <v>42796</v>
      </c>
      <c r="J32" s="314">
        <v>42796</v>
      </c>
      <c r="K32" s="315">
        <v>0</v>
      </c>
      <c r="L32" s="314">
        <v>42796</v>
      </c>
      <c r="M32" s="315">
        <v>0</v>
      </c>
      <c r="N32" s="314">
        <v>42865</v>
      </c>
      <c r="O32" s="315">
        <v>69</v>
      </c>
      <c r="P32" s="315" t="s">
        <v>82</v>
      </c>
      <c r="Q32" s="315" t="s">
        <v>82</v>
      </c>
      <c r="R32" s="312"/>
      <c r="S32" s="315">
        <v>59</v>
      </c>
      <c r="T32" s="312" t="s">
        <v>81</v>
      </c>
      <c r="U32" s="312" t="s">
        <v>261</v>
      </c>
      <c r="V32" s="312"/>
    </row>
    <row r="33" spans="1:22" s="225" customFormat="1" x14ac:dyDescent="0.25">
      <c r="A33" s="312" t="s">
        <v>73</v>
      </c>
      <c r="B33" s="315">
        <v>9941</v>
      </c>
      <c r="C33" s="312" t="s">
        <v>428</v>
      </c>
      <c r="D33" s="312"/>
      <c r="E33" s="312" t="s">
        <v>316</v>
      </c>
      <c r="F33" s="312" t="s">
        <v>85</v>
      </c>
      <c r="G33" s="312" t="s">
        <v>78</v>
      </c>
      <c r="H33" s="312" t="s">
        <v>260</v>
      </c>
      <c r="I33" s="314">
        <v>42795</v>
      </c>
      <c r="J33" s="314">
        <v>42796</v>
      </c>
      <c r="K33" s="315">
        <v>1</v>
      </c>
      <c r="L33" s="314">
        <v>42796</v>
      </c>
      <c r="M33" s="315">
        <v>1</v>
      </c>
      <c r="N33" s="314">
        <v>42857</v>
      </c>
      <c r="O33" s="315">
        <v>62</v>
      </c>
      <c r="P33" s="315" t="s">
        <v>82</v>
      </c>
      <c r="Q33" s="315" t="s">
        <v>82</v>
      </c>
      <c r="R33" s="312"/>
      <c r="S33" s="315">
        <v>60</v>
      </c>
      <c r="T33" s="312" t="s">
        <v>81</v>
      </c>
      <c r="U33" s="312" t="s">
        <v>261</v>
      </c>
      <c r="V33" s="312"/>
    </row>
    <row r="34" spans="1:22" s="225" customFormat="1" x14ac:dyDescent="0.25">
      <c r="A34" s="312" t="s">
        <v>73</v>
      </c>
      <c r="B34" s="315">
        <v>9547</v>
      </c>
      <c r="C34" s="312" t="s">
        <v>428</v>
      </c>
      <c r="D34" s="312"/>
      <c r="E34" s="312" t="s">
        <v>316</v>
      </c>
      <c r="F34" s="312" t="s">
        <v>98</v>
      </c>
      <c r="G34" s="312" t="s">
        <v>320</v>
      </c>
      <c r="H34" s="312" t="s">
        <v>260</v>
      </c>
      <c r="I34" s="314">
        <v>42789</v>
      </c>
      <c r="J34" s="314">
        <v>42789</v>
      </c>
      <c r="K34" s="315">
        <v>0</v>
      </c>
      <c r="L34" s="314">
        <v>42789</v>
      </c>
      <c r="M34" s="315">
        <v>0</v>
      </c>
      <c r="N34" s="314">
        <v>42871</v>
      </c>
      <c r="O34" s="315">
        <v>82</v>
      </c>
      <c r="P34" s="315" t="s">
        <v>82</v>
      </c>
      <c r="Q34" s="315" t="s">
        <v>82</v>
      </c>
      <c r="R34" s="312"/>
      <c r="S34" s="315">
        <v>66</v>
      </c>
      <c r="T34" s="312" t="s">
        <v>81</v>
      </c>
      <c r="U34" s="312" t="s">
        <v>261</v>
      </c>
      <c r="V34" s="312"/>
    </row>
    <row r="35" spans="1:22" s="225" customFormat="1" x14ac:dyDescent="0.25">
      <c r="A35" s="312" t="s">
        <v>73</v>
      </c>
      <c r="B35" s="315">
        <v>9545</v>
      </c>
      <c r="C35" s="312" t="s">
        <v>428</v>
      </c>
      <c r="D35" s="312"/>
      <c r="E35" s="312" t="s">
        <v>316</v>
      </c>
      <c r="F35" s="312" t="s">
        <v>95</v>
      </c>
      <c r="G35" s="312" t="s">
        <v>78</v>
      </c>
      <c r="H35" s="312" t="s">
        <v>260</v>
      </c>
      <c r="I35" s="314">
        <v>42788</v>
      </c>
      <c r="J35" s="314">
        <v>42788</v>
      </c>
      <c r="K35" s="315">
        <v>0</v>
      </c>
      <c r="L35" s="314">
        <v>42788</v>
      </c>
      <c r="M35" s="315">
        <v>0</v>
      </c>
      <c r="N35" s="314">
        <v>42870</v>
      </c>
      <c r="O35" s="315">
        <v>82</v>
      </c>
      <c r="P35" s="315" t="s">
        <v>82</v>
      </c>
      <c r="Q35" s="315" t="s">
        <v>82</v>
      </c>
      <c r="R35" s="312"/>
      <c r="S35" s="315">
        <v>67</v>
      </c>
      <c r="T35" s="312" t="s">
        <v>81</v>
      </c>
      <c r="U35" s="312" t="s">
        <v>261</v>
      </c>
      <c r="V35" s="312"/>
    </row>
    <row r="36" spans="1:22" s="225" customFormat="1" x14ac:dyDescent="0.25">
      <c r="A36" s="312" t="s">
        <v>73</v>
      </c>
      <c r="B36" s="315">
        <v>9542</v>
      </c>
      <c r="C36" s="312" t="s">
        <v>428</v>
      </c>
      <c r="D36" s="312"/>
      <c r="E36" s="312" t="s">
        <v>316</v>
      </c>
      <c r="F36" s="312" t="s">
        <v>114</v>
      </c>
      <c r="G36" s="312" t="s">
        <v>78</v>
      </c>
      <c r="H36" s="312" t="s">
        <v>125</v>
      </c>
      <c r="I36" s="314">
        <v>42787</v>
      </c>
      <c r="J36" s="314">
        <v>42788</v>
      </c>
      <c r="K36" s="315">
        <v>1</v>
      </c>
      <c r="L36" s="314">
        <v>42788</v>
      </c>
      <c r="M36" s="315">
        <v>1</v>
      </c>
      <c r="N36" s="314" t="s">
        <v>82</v>
      </c>
      <c r="O36" s="315" t="s">
        <v>82</v>
      </c>
      <c r="P36" s="315" t="s">
        <v>82</v>
      </c>
      <c r="Q36" s="315" t="s">
        <v>82</v>
      </c>
      <c r="R36" s="312"/>
      <c r="S36" s="315">
        <v>68</v>
      </c>
      <c r="T36" s="312" t="s">
        <v>81</v>
      </c>
      <c r="U36" s="312">
        <v>0</v>
      </c>
      <c r="V36" s="312"/>
    </row>
    <row r="37" spans="1:22" s="225" customFormat="1" x14ac:dyDescent="0.25">
      <c r="A37" s="312" t="s">
        <v>73</v>
      </c>
      <c r="B37" s="315">
        <v>9532</v>
      </c>
      <c r="C37" s="312" t="s">
        <v>428</v>
      </c>
      <c r="D37" s="312"/>
      <c r="E37" s="312" t="s">
        <v>316</v>
      </c>
      <c r="F37" s="312" t="s">
        <v>188</v>
      </c>
      <c r="G37" s="312" t="s">
        <v>320</v>
      </c>
      <c r="H37" s="312" t="s">
        <v>260</v>
      </c>
      <c r="I37" s="314">
        <v>42782</v>
      </c>
      <c r="J37" s="314">
        <v>42782</v>
      </c>
      <c r="K37" s="315">
        <v>0</v>
      </c>
      <c r="L37" s="314">
        <v>42782</v>
      </c>
      <c r="M37" s="315">
        <v>0</v>
      </c>
      <c r="N37" s="314">
        <v>42863</v>
      </c>
      <c r="O37" s="315">
        <v>81</v>
      </c>
      <c r="P37" s="315" t="s">
        <v>82</v>
      </c>
      <c r="Q37" s="315" t="s">
        <v>82</v>
      </c>
      <c r="R37" s="312"/>
      <c r="S37" s="315">
        <v>73</v>
      </c>
      <c r="T37" s="312" t="s">
        <v>81</v>
      </c>
      <c r="U37" s="312" t="s">
        <v>261</v>
      </c>
      <c r="V37" s="312"/>
    </row>
    <row r="38" spans="1:22" s="225" customFormat="1" x14ac:dyDescent="0.25">
      <c r="A38" s="312" t="s">
        <v>73</v>
      </c>
      <c r="B38" s="315">
        <v>9522</v>
      </c>
      <c r="C38" s="312" t="s">
        <v>428</v>
      </c>
      <c r="D38" s="312"/>
      <c r="E38" s="312" t="s">
        <v>316</v>
      </c>
      <c r="F38" s="312" t="s">
        <v>98</v>
      </c>
      <c r="G38" s="312" t="s">
        <v>320</v>
      </c>
      <c r="H38" s="312" t="s">
        <v>260</v>
      </c>
      <c r="I38" s="314">
        <v>42781</v>
      </c>
      <c r="J38" s="314">
        <v>42782</v>
      </c>
      <c r="K38" s="315">
        <v>1</v>
      </c>
      <c r="L38" s="314">
        <v>42782</v>
      </c>
      <c r="M38" s="315">
        <v>1</v>
      </c>
      <c r="N38" s="314">
        <v>42856</v>
      </c>
      <c r="O38" s="315">
        <v>75</v>
      </c>
      <c r="P38" s="315" t="s">
        <v>82</v>
      </c>
      <c r="Q38" s="315" t="s">
        <v>82</v>
      </c>
      <c r="R38" s="312"/>
      <c r="S38" s="315">
        <v>74</v>
      </c>
      <c r="T38" s="312" t="s">
        <v>81</v>
      </c>
      <c r="U38" s="312" t="s">
        <v>261</v>
      </c>
      <c r="V38" s="312"/>
    </row>
  </sheetData>
  <sortState ref="A2:Y12">
    <sortCondition descending="1" ref="E2:E1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E14" sqref="E14"/>
    </sheetView>
  </sheetViews>
  <sheetFormatPr defaultRowHeight="15" x14ac:dyDescent="0.25"/>
  <cols>
    <col min="1" max="1" width="2.7109375" customWidth="1"/>
    <col min="2" max="2" width="28.85546875" customWidth="1"/>
    <col min="3" max="3" width="15.5703125" bestFit="1" customWidth="1"/>
    <col min="4" max="4" width="24.85546875" bestFit="1" customWidth="1"/>
    <col min="5" max="5" width="31.5703125" bestFit="1" customWidth="1"/>
  </cols>
  <sheetData>
    <row r="1" spans="2:5" x14ac:dyDescent="0.25">
      <c r="B1" s="1" t="s">
        <v>436</v>
      </c>
    </row>
    <row r="2" spans="2:5" ht="15.75" thickBot="1" x14ac:dyDescent="0.3"/>
    <row r="3" spans="2:5" ht="30.75" thickBot="1" x14ac:dyDescent="0.3">
      <c r="B3" s="255" t="s">
        <v>404</v>
      </c>
      <c r="C3" s="256" t="s">
        <v>405</v>
      </c>
      <c r="D3" s="256" t="s">
        <v>406</v>
      </c>
      <c r="E3" s="257" t="s">
        <v>407</v>
      </c>
    </row>
    <row r="4" spans="2:5" x14ac:dyDescent="0.25">
      <c r="B4" s="258" t="s">
        <v>408</v>
      </c>
      <c r="C4" s="259">
        <v>261</v>
      </c>
      <c r="D4" s="259">
        <v>256</v>
      </c>
      <c r="E4" s="260">
        <f>D4/C4</f>
        <v>0.98084291187739459</v>
      </c>
    </row>
    <row r="5" spans="2:5" ht="15.75" thickBot="1" x14ac:dyDescent="0.3">
      <c r="B5" s="261" t="s">
        <v>409</v>
      </c>
      <c r="C5" s="262">
        <v>132</v>
      </c>
      <c r="D5" s="262">
        <v>124</v>
      </c>
      <c r="E5" s="263">
        <f>D5/C5</f>
        <v>0.93939393939393945</v>
      </c>
    </row>
    <row r="7" spans="2:5" ht="61.5" customHeight="1" x14ac:dyDescent="0.25">
      <c r="B7" s="362" t="s">
        <v>435</v>
      </c>
      <c r="C7" s="362"/>
      <c r="D7" s="362"/>
      <c r="E7" s="362"/>
    </row>
  </sheetData>
  <mergeCells count="1">
    <mergeCell ref="B7: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opLeftCell="B1" workbookViewId="0">
      <selection activeCell="B1" sqref="B1"/>
    </sheetView>
  </sheetViews>
  <sheetFormatPr defaultColWidth="62" defaultRowHeight="15" x14ac:dyDescent="0.25"/>
  <cols>
    <col min="1" max="1" width="8.28515625" bestFit="1" customWidth="1"/>
    <col min="2" max="2" width="6" bestFit="1" customWidth="1"/>
    <col min="3" max="3" width="16.7109375" bestFit="1" customWidth="1"/>
    <col min="4" max="4" width="14.7109375" customWidth="1"/>
    <col min="5" max="5" width="21.140625" bestFit="1" customWidth="1"/>
    <col min="6" max="6" width="15.140625" bestFit="1" customWidth="1"/>
    <col min="7" max="7" width="10.5703125" bestFit="1" customWidth="1"/>
    <col min="8" max="8" width="14.7109375" bestFit="1" customWidth="1"/>
    <col min="9" max="9" width="34.42578125" bestFit="1" customWidth="1"/>
    <col min="10" max="10" width="18.5703125" style="251" bestFit="1" customWidth="1"/>
    <col min="11" max="11" width="20.7109375" style="251" bestFit="1" customWidth="1"/>
    <col min="12" max="12" width="12.28515625" style="251" bestFit="1" customWidth="1"/>
    <col min="13" max="13" width="24.28515625" style="251" bestFit="1" customWidth="1"/>
    <col min="14" max="14" width="11.85546875" style="251" bestFit="1" customWidth="1"/>
    <col min="15" max="15" width="32.85546875" bestFit="1" customWidth="1"/>
    <col min="16" max="16" width="35" bestFit="1" customWidth="1"/>
    <col min="17" max="17" width="16.7109375" style="251" bestFit="1" customWidth="1"/>
    <col min="18" max="18" width="13.5703125" style="251" bestFit="1" customWidth="1"/>
    <col min="19" max="19" width="34" bestFit="1" customWidth="1"/>
    <col min="20" max="20" width="12.140625" style="251" bestFit="1" customWidth="1"/>
    <col min="21" max="21" width="33.140625" bestFit="1" customWidth="1"/>
    <col min="22" max="22" width="18.85546875" bestFit="1" customWidth="1"/>
    <col min="23" max="23" width="41.28515625" bestFit="1" customWidth="1"/>
  </cols>
  <sheetData>
    <row r="1" spans="1:23" ht="48.75" customHeight="1" x14ac:dyDescent="0.25">
      <c r="A1" s="248" t="s">
        <v>50</v>
      </c>
      <c r="B1" s="248" t="s">
        <v>51</v>
      </c>
      <c r="C1" s="248" t="s">
        <v>52</v>
      </c>
      <c r="D1" s="248" t="s">
        <v>53</v>
      </c>
      <c r="E1" s="248" t="s">
        <v>54</v>
      </c>
      <c r="F1" s="248" t="s">
        <v>55</v>
      </c>
      <c r="G1" s="248" t="s">
        <v>56</v>
      </c>
      <c r="H1" s="248" t="s">
        <v>57</v>
      </c>
      <c r="I1" s="248" t="s">
        <v>58</v>
      </c>
      <c r="J1" s="248" t="s">
        <v>59</v>
      </c>
      <c r="K1" s="248" t="s">
        <v>60</v>
      </c>
      <c r="L1" s="248" t="s">
        <v>61</v>
      </c>
      <c r="M1" s="248" t="s">
        <v>62</v>
      </c>
      <c r="N1" s="248" t="s">
        <v>63</v>
      </c>
      <c r="O1" s="248" t="s">
        <v>64</v>
      </c>
      <c r="P1" s="248" t="s">
        <v>65</v>
      </c>
      <c r="Q1" s="248" t="s">
        <v>66</v>
      </c>
      <c r="R1" s="248" t="s">
        <v>67</v>
      </c>
      <c r="S1" s="248" t="s">
        <v>68</v>
      </c>
      <c r="T1" s="248" t="s">
        <v>69</v>
      </c>
      <c r="U1" s="248" t="s">
        <v>70</v>
      </c>
      <c r="V1" s="248" t="s">
        <v>71</v>
      </c>
      <c r="W1" s="248" t="s">
        <v>72</v>
      </c>
    </row>
    <row r="2" spans="1:23" x14ac:dyDescent="0.25">
      <c r="A2" s="242" t="s">
        <v>73</v>
      </c>
      <c r="B2" s="242">
        <v>9876</v>
      </c>
      <c r="C2" s="242" t="s">
        <v>163</v>
      </c>
      <c r="D2" s="242" t="s">
        <v>74</v>
      </c>
      <c r="E2" s="242" t="s">
        <v>97</v>
      </c>
      <c r="F2" s="242" t="s">
        <v>124</v>
      </c>
      <c r="G2" s="242" t="s">
        <v>98</v>
      </c>
      <c r="H2" s="242" t="s">
        <v>86</v>
      </c>
      <c r="I2" s="242" t="s">
        <v>99</v>
      </c>
      <c r="J2" s="243">
        <v>42825</v>
      </c>
      <c r="K2" s="243">
        <v>42825</v>
      </c>
      <c r="L2" s="244">
        <v>0</v>
      </c>
      <c r="M2" s="243">
        <v>42825</v>
      </c>
      <c r="N2" s="244">
        <v>0</v>
      </c>
      <c r="O2" s="244" t="s">
        <v>80</v>
      </c>
      <c r="P2" s="244" t="s">
        <v>80</v>
      </c>
      <c r="Q2" s="244" t="s">
        <v>82</v>
      </c>
      <c r="R2" s="244" t="s">
        <v>82</v>
      </c>
      <c r="S2" s="242" t="s">
        <v>81</v>
      </c>
      <c r="T2" s="244">
        <v>30</v>
      </c>
      <c r="U2" s="242" t="s">
        <v>164</v>
      </c>
      <c r="V2" s="242" t="s">
        <v>100</v>
      </c>
      <c r="W2" s="242" t="s">
        <v>165</v>
      </c>
    </row>
    <row r="3" spans="1:23" x14ac:dyDescent="0.25">
      <c r="A3" s="242" t="s">
        <v>73</v>
      </c>
      <c r="B3" s="242">
        <v>10293</v>
      </c>
      <c r="C3" s="242" t="s">
        <v>246</v>
      </c>
      <c r="D3" s="242" t="s">
        <v>74</v>
      </c>
      <c r="E3" s="242" t="s">
        <v>118</v>
      </c>
      <c r="F3" s="242" t="s">
        <v>124</v>
      </c>
      <c r="G3" s="242" t="s">
        <v>98</v>
      </c>
      <c r="H3" s="242" t="s">
        <v>86</v>
      </c>
      <c r="I3" s="242" t="s">
        <v>125</v>
      </c>
      <c r="J3" s="243">
        <v>42851</v>
      </c>
      <c r="K3" s="243">
        <v>42851</v>
      </c>
      <c r="L3" s="244">
        <v>0</v>
      </c>
      <c r="M3" s="243">
        <v>42851</v>
      </c>
      <c r="N3" s="244">
        <v>0</v>
      </c>
      <c r="O3" s="244" t="s">
        <v>80</v>
      </c>
      <c r="P3" s="244" t="s">
        <v>80</v>
      </c>
      <c r="Q3" s="244" t="s">
        <v>82</v>
      </c>
      <c r="R3" s="244" t="s">
        <v>82</v>
      </c>
      <c r="S3" s="242"/>
      <c r="T3" s="244">
        <v>4</v>
      </c>
      <c r="U3" s="242" t="s">
        <v>81</v>
      </c>
      <c r="V3" s="242">
        <v>0</v>
      </c>
      <c r="W3" s="242" t="s">
        <v>247</v>
      </c>
    </row>
    <row r="4" spans="1:23" x14ac:dyDescent="0.25">
      <c r="A4" s="242" t="s">
        <v>73</v>
      </c>
      <c r="B4" s="242" t="s">
        <v>82</v>
      </c>
      <c r="C4" s="242" t="s">
        <v>149</v>
      </c>
      <c r="D4" s="242" t="s">
        <v>74</v>
      </c>
      <c r="E4" s="242" t="s">
        <v>84</v>
      </c>
      <c r="F4" s="242" t="s">
        <v>124</v>
      </c>
      <c r="G4" s="242" t="s">
        <v>85</v>
      </c>
      <c r="H4" s="242" t="s">
        <v>86</v>
      </c>
      <c r="I4" s="242" t="s">
        <v>125</v>
      </c>
      <c r="J4" s="243">
        <v>42829</v>
      </c>
      <c r="K4" s="243">
        <v>42829</v>
      </c>
      <c r="L4" s="244">
        <v>0</v>
      </c>
      <c r="M4" s="243">
        <v>42829</v>
      </c>
      <c r="N4" s="244">
        <v>0</v>
      </c>
      <c r="O4" s="244" t="s">
        <v>80</v>
      </c>
      <c r="P4" s="244" t="s">
        <v>80</v>
      </c>
      <c r="Q4" s="244" t="s">
        <v>82</v>
      </c>
      <c r="R4" s="244" t="s">
        <v>82</v>
      </c>
      <c r="S4" s="242"/>
      <c r="T4" s="244">
        <v>26</v>
      </c>
      <c r="U4" s="242" t="s">
        <v>81</v>
      </c>
      <c r="V4" s="242" t="s">
        <v>87</v>
      </c>
      <c r="W4" s="242" t="s">
        <v>150</v>
      </c>
    </row>
    <row r="5" spans="1:23" x14ac:dyDescent="0.25">
      <c r="A5" s="242" t="s">
        <v>73</v>
      </c>
      <c r="B5" s="242" t="s">
        <v>82</v>
      </c>
      <c r="C5" s="242" t="s">
        <v>224</v>
      </c>
      <c r="D5" s="242" t="s">
        <v>74</v>
      </c>
      <c r="E5" s="242" t="s">
        <v>75</v>
      </c>
      <c r="F5" s="242" t="s">
        <v>124</v>
      </c>
      <c r="G5" s="242" t="s">
        <v>77</v>
      </c>
      <c r="H5" s="242" t="s">
        <v>78</v>
      </c>
      <c r="I5" s="242" t="s">
        <v>99</v>
      </c>
      <c r="J5" s="243">
        <v>42831</v>
      </c>
      <c r="K5" s="243">
        <v>42831</v>
      </c>
      <c r="L5" s="244">
        <v>0</v>
      </c>
      <c r="M5" s="243">
        <v>42832</v>
      </c>
      <c r="N5" s="244">
        <v>1</v>
      </c>
      <c r="O5" s="244" t="s">
        <v>80</v>
      </c>
      <c r="P5" s="244" t="s">
        <v>80</v>
      </c>
      <c r="Q5" s="244" t="s">
        <v>82</v>
      </c>
      <c r="R5" s="244" t="s">
        <v>82</v>
      </c>
      <c r="S5" s="242" t="s">
        <v>81</v>
      </c>
      <c r="T5" s="244">
        <v>24</v>
      </c>
      <c r="U5" s="242"/>
      <c r="V5" s="242">
        <v>0</v>
      </c>
      <c r="W5" s="242" t="s">
        <v>225</v>
      </c>
    </row>
    <row r="6" spans="1:23" x14ac:dyDescent="0.25">
      <c r="A6" s="242" t="s">
        <v>73</v>
      </c>
      <c r="B6" s="242" t="s">
        <v>82</v>
      </c>
      <c r="C6" s="242" t="s">
        <v>134</v>
      </c>
      <c r="D6" s="242" t="s">
        <v>74</v>
      </c>
      <c r="E6" s="242" t="s">
        <v>94</v>
      </c>
      <c r="F6" s="242" t="s">
        <v>124</v>
      </c>
      <c r="G6" s="242" t="s">
        <v>95</v>
      </c>
      <c r="H6" s="242" t="s">
        <v>86</v>
      </c>
      <c r="I6" s="242" t="s">
        <v>99</v>
      </c>
      <c r="J6" s="243">
        <v>42836</v>
      </c>
      <c r="K6" s="243">
        <v>42836</v>
      </c>
      <c r="L6" s="244">
        <v>0</v>
      </c>
      <c r="M6" s="243">
        <v>42836</v>
      </c>
      <c r="N6" s="244">
        <v>0</v>
      </c>
      <c r="O6" s="244" t="s">
        <v>80</v>
      </c>
      <c r="P6" s="244" t="s">
        <v>80</v>
      </c>
      <c r="Q6" s="244" t="s">
        <v>82</v>
      </c>
      <c r="R6" s="244" t="s">
        <v>82</v>
      </c>
      <c r="S6" s="242" t="s">
        <v>81</v>
      </c>
      <c r="T6" s="244">
        <v>19</v>
      </c>
      <c r="U6" s="242"/>
      <c r="V6" s="242">
        <v>0</v>
      </c>
      <c r="W6" s="242" t="s">
        <v>135</v>
      </c>
    </row>
    <row r="7" spans="1:23" x14ac:dyDescent="0.25">
      <c r="A7" s="242" t="s">
        <v>73</v>
      </c>
      <c r="B7" s="242" t="s">
        <v>82</v>
      </c>
      <c r="C7" s="242" t="s">
        <v>227</v>
      </c>
      <c r="D7" s="242" t="s">
        <v>74</v>
      </c>
      <c r="E7" s="242" t="s">
        <v>97</v>
      </c>
      <c r="F7" s="242" t="s">
        <v>124</v>
      </c>
      <c r="G7" s="242" t="s">
        <v>98</v>
      </c>
      <c r="H7" s="242" t="s">
        <v>86</v>
      </c>
      <c r="I7" s="242" t="s">
        <v>99</v>
      </c>
      <c r="J7" s="243">
        <v>42836</v>
      </c>
      <c r="K7" s="243">
        <v>42836</v>
      </c>
      <c r="L7" s="244">
        <v>0</v>
      </c>
      <c r="M7" s="243">
        <v>42837</v>
      </c>
      <c r="N7" s="244">
        <v>1</v>
      </c>
      <c r="O7" s="244" t="s">
        <v>80</v>
      </c>
      <c r="P7" s="244" t="s">
        <v>80</v>
      </c>
      <c r="Q7" s="243">
        <v>42851</v>
      </c>
      <c r="R7" s="244">
        <v>15</v>
      </c>
      <c r="S7" s="242" t="s">
        <v>81</v>
      </c>
      <c r="T7" s="244" t="s">
        <v>82</v>
      </c>
      <c r="U7" s="242"/>
      <c r="V7" s="242">
        <v>0</v>
      </c>
      <c r="W7" s="242" t="s">
        <v>228</v>
      </c>
    </row>
    <row r="8" spans="1:23" x14ac:dyDescent="0.25">
      <c r="A8" s="242" t="s">
        <v>73</v>
      </c>
      <c r="B8" s="242" t="s">
        <v>82</v>
      </c>
      <c r="C8" s="242" t="s">
        <v>173</v>
      </c>
      <c r="D8" s="242" t="s">
        <v>74</v>
      </c>
      <c r="E8" s="242" t="s">
        <v>97</v>
      </c>
      <c r="F8" s="242" t="s">
        <v>124</v>
      </c>
      <c r="G8" s="242" t="s">
        <v>98</v>
      </c>
      <c r="H8" s="242" t="s">
        <v>86</v>
      </c>
      <c r="I8" s="242" t="s">
        <v>125</v>
      </c>
      <c r="J8" s="243">
        <v>42842</v>
      </c>
      <c r="K8" s="244" t="s">
        <v>82</v>
      </c>
      <c r="L8" s="244">
        <v>14</v>
      </c>
      <c r="M8" s="244" t="s">
        <v>82</v>
      </c>
      <c r="N8" s="244" t="s">
        <v>82</v>
      </c>
      <c r="O8" s="244" t="s">
        <v>80</v>
      </c>
      <c r="P8" s="244" t="s">
        <v>80</v>
      </c>
      <c r="Q8" s="244" t="s">
        <v>82</v>
      </c>
      <c r="R8" s="244" t="s">
        <v>82</v>
      </c>
      <c r="S8" s="242"/>
      <c r="T8" s="244">
        <v>13</v>
      </c>
      <c r="U8" s="242" t="s">
        <v>81</v>
      </c>
      <c r="V8" s="242">
        <v>0</v>
      </c>
      <c r="W8" s="242" t="s">
        <v>174</v>
      </c>
    </row>
    <row r="9" spans="1:23" x14ac:dyDescent="0.25">
      <c r="A9" s="242" t="s">
        <v>73</v>
      </c>
      <c r="B9" s="242" t="s">
        <v>82</v>
      </c>
      <c r="C9" s="242" t="s">
        <v>123</v>
      </c>
      <c r="D9" s="242" t="s">
        <v>74</v>
      </c>
      <c r="E9" s="242" t="s">
        <v>97</v>
      </c>
      <c r="F9" s="242" t="s">
        <v>124</v>
      </c>
      <c r="G9" s="242" t="s">
        <v>98</v>
      </c>
      <c r="H9" s="242" t="s">
        <v>86</v>
      </c>
      <c r="I9" s="242" t="s">
        <v>125</v>
      </c>
      <c r="J9" s="243">
        <v>42847</v>
      </c>
      <c r="K9" s="243">
        <v>42847</v>
      </c>
      <c r="L9" s="244">
        <v>0</v>
      </c>
      <c r="M9" s="243">
        <v>42847</v>
      </c>
      <c r="N9" s="244">
        <v>0</v>
      </c>
      <c r="O9" s="244" t="s">
        <v>80</v>
      </c>
      <c r="P9" s="244" t="s">
        <v>80</v>
      </c>
      <c r="Q9" s="244" t="s">
        <v>82</v>
      </c>
      <c r="R9" s="244" t="s">
        <v>82</v>
      </c>
      <c r="S9" s="242"/>
      <c r="T9" s="244">
        <v>8</v>
      </c>
      <c r="U9" s="242" t="s">
        <v>81</v>
      </c>
      <c r="V9" s="242" t="s">
        <v>100</v>
      </c>
      <c r="W9" s="242" t="s">
        <v>126</v>
      </c>
    </row>
    <row r="10" spans="1:23" x14ac:dyDescent="0.25">
      <c r="A10" s="242" t="s">
        <v>73</v>
      </c>
      <c r="B10" s="242" t="s">
        <v>82</v>
      </c>
      <c r="C10" s="242" t="s">
        <v>248</v>
      </c>
      <c r="D10" s="242" t="s">
        <v>74</v>
      </c>
      <c r="E10" s="242" t="s">
        <v>97</v>
      </c>
      <c r="F10" s="242" t="s">
        <v>124</v>
      </c>
      <c r="G10" s="242" t="s">
        <v>98</v>
      </c>
      <c r="H10" s="242" t="s">
        <v>86</v>
      </c>
      <c r="I10" s="242" t="s">
        <v>125</v>
      </c>
      <c r="J10" s="243">
        <v>42854</v>
      </c>
      <c r="K10" s="244" t="s">
        <v>82</v>
      </c>
      <c r="L10" s="244">
        <v>2</v>
      </c>
      <c r="M10" s="244" t="s">
        <v>82</v>
      </c>
      <c r="N10" s="244">
        <v>2</v>
      </c>
      <c r="O10" s="244" t="s">
        <v>80</v>
      </c>
      <c r="P10" s="244" t="s">
        <v>80</v>
      </c>
      <c r="Q10" s="244" t="s">
        <v>82</v>
      </c>
      <c r="R10" s="244" t="s">
        <v>82</v>
      </c>
      <c r="S10" s="242"/>
      <c r="T10" s="244">
        <v>1</v>
      </c>
      <c r="U10" s="242" t="s">
        <v>81</v>
      </c>
      <c r="V10" s="242">
        <v>0</v>
      </c>
      <c r="W10" s="242" t="s">
        <v>249</v>
      </c>
    </row>
    <row r="11" spans="1:23" ht="30" x14ac:dyDescent="0.25">
      <c r="A11" s="245" t="s">
        <v>73</v>
      </c>
      <c r="B11" s="245">
        <v>9782</v>
      </c>
      <c r="C11" s="245" t="s">
        <v>270</v>
      </c>
      <c r="D11" s="245" t="s">
        <v>258</v>
      </c>
      <c r="E11" s="247"/>
      <c r="F11" s="245" t="s">
        <v>259</v>
      </c>
      <c r="G11" s="245" t="s">
        <v>98</v>
      </c>
      <c r="H11" s="245" t="s">
        <v>78</v>
      </c>
      <c r="I11" s="245" t="s">
        <v>271</v>
      </c>
      <c r="J11" s="249">
        <v>42814</v>
      </c>
      <c r="K11" s="249">
        <v>42814</v>
      </c>
      <c r="L11" s="250">
        <v>0</v>
      </c>
      <c r="M11" s="249">
        <v>42814</v>
      </c>
      <c r="N11" s="250">
        <v>0</v>
      </c>
      <c r="O11" s="247"/>
      <c r="P11" s="245"/>
      <c r="Q11" s="249">
        <v>42845</v>
      </c>
      <c r="R11" s="250">
        <v>31</v>
      </c>
      <c r="S11" s="245" t="s">
        <v>272</v>
      </c>
      <c r="T11" s="250" t="s">
        <v>82</v>
      </c>
      <c r="U11" s="245"/>
      <c r="V11" s="245">
        <v>0</v>
      </c>
      <c r="W11" s="245" t="s">
        <v>273</v>
      </c>
    </row>
    <row r="12" spans="1:23" ht="30" x14ac:dyDescent="0.25">
      <c r="A12" s="245" t="s">
        <v>73</v>
      </c>
      <c r="B12" s="245">
        <v>9869</v>
      </c>
      <c r="C12" s="245" t="s">
        <v>279</v>
      </c>
      <c r="D12" s="245" t="s">
        <v>258</v>
      </c>
      <c r="E12" s="247"/>
      <c r="F12" s="245" t="s">
        <v>259</v>
      </c>
      <c r="G12" s="245" t="s">
        <v>188</v>
      </c>
      <c r="H12" s="245" t="s">
        <v>78</v>
      </c>
      <c r="I12" s="245" t="s">
        <v>125</v>
      </c>
      <c r="J12" s="249">
        <v>42824</v>
      </c>
      <c r="K12" s="249">
        <v>42824</v>
      </c>
      <c r="L12" s="250">
        <v>0</v>
      </c>
      <c r="M12" s="249">
        <v>42824</v>
      </c>
      <c r="N12" s="250">
        <v>0</v>
      </c>
      <c r="O12" s="247"/>
      <c r="P12" s="245"/>
      <c r="Q12" s="250" t="s">
        <v>82</v>
      </c>
      <c r="R12" s="250" t="s">
        <v>82</v>
      </c>
      <c r="S12" s="245"/>
      <c r="T12" s="250">
        <v>31</v>
      </c>
      <c r="U12" s="245" t="s">
        <v>81</v>
      </c>
      <c r="V12" s="245">
        <v>0</v>
      </c>
      <c r="W12" s="245" t="s">
        <v>280</v>
      </c>
    </row>
    <row r="13" spans="1:23" x14ac:dyDescent="0.25">
      <c r="A13" s="247" t="s">
        <v>73</v>
      </c>
      <c r="B13" s="253">
        <v>10492</v>
      </c>
      <c r="C13" s="247" t="s">
        <v>335</v>
      </c>
      <c r="D13" s="247" t="s">
        <v>403</v>
      </c>
      <c r="E13" s="247"/>
      <c r="F13" s="247" t="s">
        <v>326</v>
      </c>
      <c r="G13" s="247" t="s">
        <v>85</v>
      </c>
      <c r="H13" s="247" t="s">
        <v>86</v>
      </c>
      <c r="I13" s="247" t="s">
        <v>271</v>
      </c>
      <c r="J13" s="243">
        <v>42844</v>
      </c>
      <c r="K13" s="243">
        <v>42844</v>
      </c>
      <c r="L13" s="244">
        <v>0</v>
      </c>
      <c r="M13" s="243">
        <v>42844</v>
      </c>
      <c r="N13" s="244">
        <v>0</v>
      </c>
      <c r="O13" s="243">
        <v>42877</v>
      </c>
      <c r="P13" s="244">
        <v>33</v>
      </c>
      <c r="Q13" s="244" t="s">
        <v>82</v>
      </c>
      <c r="R13" s="244" t="s">
        <v>82</v>
      </c>
      <c r="S13" s="247" t="s">
        <v>81</v>
      </c>
      <c r="T13" s="244">
        <v>11</v>
      </c>
      <c r="U13" s="247"/>
      <c r="V13" s="247" t="s">
        <v>261</v>
      </c>
      <c r="W13" s="247" t="s">
        <v>336</v>
      </c>
    </row>
    <row r="14" spans="1:23" x14ac:dyDescent="0.25">
      <c r="A14" s="247" t="s">
        <v>73</v>
      </c>
      <c r="B14" s="244">
        <v>10403</v>
      </c>
      <c r="C14" s="247" t="s">
        <v>331</v>
      </c>
      <c r="D14" s="247" t="s">
        <v>403</v>
      </c>
      <c r="E14" s="247"/>
      <c r="F14" s="247" t="s">
        <v>326</v>
      </c>
      <c r="G14" s="247" t="s">
        <v>91</v>
      </c>
      <c r="H14" s="247" t="s">
        <v>86</v>
      </c>
      <c r="I14" s="247" t="s">
        <v>125</v>
      </c>
      <c r="J14" s="243">
        <v>42837</v>
      </c>
      <c r="K14" s="243">
        <v>42837</v>
      </c>
      <c r="L14" s="244">
        <v>0</v>
      </c>
      <c r="M14" s="243">
        <v>42837</v>
      </c>
      <c r="N14" s="244">
        <v>0</v>
      </c>
      <c r="O14" s="243" t="s">
        <v>82</v>
      </c>
      <c r="P14" s="244" t="s">
        <v>82</v>
      </c>
      <c r="Q14" s="244" t="s">
        <v>82</v>
      </c>
      <c r="R14" s="244" t="s">
        <v>82</v>
      </c>
      <c r="S14" s="247"/>
      <c r="T14" s="244">
        <v>18</v>
      </c>
      <c r="U14" s="247" t="s">
        <v>81</v>
      </c>
      <c r="V14" s="247" t="s">
        <v>261</v>
      </c>
      <c r="W14" s="247" t="s">
        <v>332</v>
      </c>
    </row>
    <row r="15" spans="1:23" x14ac:dyDescent="0.25">
      <c r="A15" s="247" t="s">
        <v>73</v>
      </c>
      <c r="B15" s="253">
        <v>10490</v>
      </c>
      <c r="C15" s="247" t="s">
        <v>329</v>
      </c>
      <c r="D15" s="247" t="s">
        <v>403</v>
      </c>
      <c r="E15" s="247"/>
      <c r="F15" s="247" t="s">
        <v>326</v>
      </c>
      <c r="G15" s="247" t="s">
        <v>95</v>
      </c>
      <c r="H15" s="247" t="s">
        <v>86</v>
      </c>
      <c r="I15" s="247" t="s">
        <v>125</v>
      </c>
      <c r="J15" s="243">
        <v>42831</v>
      </c>
      <c r="K15" s="243">
        <v>42831</v>
      </c>
      <c r="L15" s="244">
        <v>0</v>
      </c>
      <c r="M15" s="243">
        <v>42831</v>
      </c>
      <c r="N15" s="244">
        <v>0</v>
      </c>
      <c r="O15" s="243" t="s">
        <v>82</v>
      </c>
      <c r="P15" s="244" t="s">
        <v>82</v>
      </c>
      <c r="Q15" s="244" t="s">
        <v>82</v>
      </c>
      <c r="R15" s="244" t="s">
        <v>82</v>
      </c>
      <c r="S15" s="247"/>
      <c r="T15" s="244">
        <v>24</v>
      </c>
      <c r="U15" s="247" t="s">
        <v>81</v>
      </c>
      <c r="V15" s="247" t="s">
        <v>261</v>
      </c>
      <c r="W15" s="247" t="s">
        <v>330</v>
      </c>
    </row>
    <row r="16" spans="1:23" x14ac:dyDescent="0.25">
      <c r="A16" s="247" t="s">
        <v>73</v>
      </c>
      <c r="B16" s="244">
        <v>10439</v>
      </c>
      <c r="C16" s="247" t="s">
        <v>337</v>
      </c>
      <c r="D16" s="247" t="s">
        <v>403</v>
      </c>
      <c r="E16" s="247"/>
      <c r="F16" s="247" t="s">
        <v>326</v>
      </c>
      <c r="G16" s="247" t="s">
        <v>98</v>
      </c>
      <c r="H16" s="247" t="s">
        <v>86</v>
      </c>
      <c r="I16" s="247" t="s">
        <v>271</v>
      </c>
      <c r="J16" s="243">
        <v>42851</v>
      </c>
      <c r="K16" s="243">
        <v>42851</v>
      </c>
      <c r="L16" s="244">
        <v>0</v>
      </c>
      <c r="M16" s="243">
        <v>42851</v>
      </c>
      <c r="N16" s="244">
        <v>0</v>
      </c>
      <c r="O16" s="243" t="s">
        <v>82</v>
      </c>
      <c r="P16" s="244" t="s">
        <v>82</v>
      </c>
      <c r="Q16" s="244" t="s">
        <v>82</v>
      </c>
      <c r="R16" s="244" t="s">
        <v>82</v>
      </c>
      <c r="S16" s="247" t="s">
        <v>81</v>
      </c>
      <c r="T16" s="244">
        <v>4</v>
      </c>
      <c r="U16" s="247"/>
      <c r="V16" s="247">
        <v>0</v>
      </c>
      <c r="W16" s="247" t="s">
        <v>280</v>
      </c>
    </row>
    <row r="17" spans="1:23" ht="30" x14ac:dyDescent="0.25">
      <c r="A17" s="247" t="s">
        <v>73</v>
      </c>
      <c r="B17" s="244">
        <v>10408</v>
      </c>
      <c r="C17" s="247" t="s">
        <v>333</v>
      </c>
      <c r="D17" s="247" t="s">
        <v>403</v>
      </c>
      <c r="E17" s="247"/>
      <c r="F17" s="247" t="s">
        <v>316</v>
      </c>
      <c r="G17" s="247" t="s">
        <v>128</v>
      </c>
      <c r="H17" s="247" t="s">
        <v>78</v>
      </c>
      <c r="I17" s="247" t="s">
        <v>125</v>
      </c>
      <c r="J17" s="243">
        <v>42839</v>
      </c>
      <c r="K17" s="243">
        <v>42849</v>
      </c>
      <c r="L17" s="244">
        <v>10</v>
      </c>
      <c r="M17" s="243">
        <v>42849</v>
      </c>
      <c r="N17" s="244">
        <v>10</v>
      </c>
      <c r="O17" s="243" t="s">
        <v>82</v>
      </c>
      <c r="P17" s="244" t="s">
        <v>82</v>
      </c>
      <c r="Q17" s="244" t="s">
        <v>82</v>
      </c>
      <c r="R17" s="244" t="s">
        <v>82</v>
      </c>
      <c r="S17" s="247"/>
      <c r="T17" s="244">
        <v>16</v>
      </c>
      <c r="U17" s="247" t="s">
        <v>81</v>
      </c>
      <c r="V17" s="247">
        <v>0</v>
      </c>
      <c r="W17" s="247" t="s">
        <v>334</v>
      </c>
    </row>
    <row r="18" spans="1:23" ht="30" x14ac:dyDescent="0.25">
      <c r="A18" s="247" t="s">
        <v>73</v>
      </c>
      <c r="B18" s="244">
        <v>9552</v>
      </c>
      <c r="C18" s="247" t="s">
        <v>324</v>
      </c>
      <c r="D18" s="247" t="s">
        <v>316</v>
      </c>
      <c r="E18" s="247" t="s">
        <v>128</v>
      </c>
      <c r="F18" s="247" t="s">
        <v>78</v>
      </c>
      <c r="G18" s="247" t="s">
        <v>260</v>
      </c>
      <c r="H18" s="243">
        <v>42789</v>
      </c>
      <c r="I18" s="243">
        <v>42789</v>
      </c>
      <c r="J18" s="244">
        <v>0</v>
      </c>
      <c r="K18" s="243">
        <v>42789</v>
      </c>
      <c r="L18" s="244">
        <v>0</v>
      </c>
      <c r="M18" s="243">
        <v>42850</v>
      </c>
      <c r="N18" s="244">
        <v>61</v>
      </c>
      <c r="O18" s="243">
        <v>42851</v>
      </c>
      <c r="P18" s="244">
        <v>62</v>
      </c>
      <c r="Q18" s="247" t="s">
        <v>81</v>
      </c>
      <c r="R18" s="244" t="s">
        <v>82</v>
      </c>
      <c r="S18" s="247" t="s">
        <v>164</v>
      </c>
      <c r="T18" s="247" t="s">
        <v>261</v>
      </c>
      <c r="U18" s="247"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 APR 2017 TABLE</vt:lpstr>
      <vt:lpstr>B. EVALUATIONS</vt:lpstr>
      <vt:lpstr>INPAT</vt:lpstr>
      <vt:lpstr>C. RESTORATIONS</vt:lpstr>
      <vt:lpstr>D. MAPLE LANE</vt:lpstr>
      <vt:lpstr>E. YAKIMA</vt:lpstr>
      <vt:lpstr>F. OUTLIERS</vt:lpstr>
      <vt:lpstr>G. ORDER RECEIVED RATE</vt:lpstr>
      <vt:lpstr>PR'S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2017-06-01T02:45:14Z</dcterms:created>
  <dcterms:modified xsi:type="dcterms:W3CDTF">2018-08-07T19:46:15Z</dcterms:modified>
</cp:coreProperties>
</file>