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8\2018-04\Appendices\"/>
    </mc:Choice>
  </mc:AlternateContent>
  <bookViews>
    <workbookView xWindow="0" yWindow="0" windowWidth="21570" windowHeight="10245"/>
  </bookViews>
  <sheets>
    <sheet name="03.01.2018 to 03.31.2018" sheetId="3" r:id="rId1"/>
    <sheet name="Cases" sheetId="2" r:id="rId2"/>
  </sheets>
  <definedNames>
    <definedName name="_xlnm._FilterDatabase" localSheetId="1" hidden="1">Cases!$A$2:$Q$30</definedName>
    <definedName name="IDX" localSheetId="1">Cases!#REF!</definedName>
  </definedNames>
  <calcPr calcId="162913"/>
</workbook>
</file>

<file path=xl/calcChain.xml><?xml version="1.0" encoding="utf-8"?>
<calcChain xmlns="http://schemas.openxmlformats.org/spreadsheetml/2006/main">
  <c r="M3" i="2" l="1"/>
  <c r="N3" i="2"/>
  <c r="O3" i="2"/>
  <c r="P3" i="2"/>
  <c r="M46" i="2"/>
  <c r="N46" i="2"/>
  <c r="O46" i="2"/>
  <c r="P46" i="2"/>
  <c r="M58" i="2"/>
  <c r="N58" i="2"/>
  <c r="O58" i="2"/>
  <c r="P58" i="2"/>
  <c r="M5" i="2"/>
  <c r="N5" i="2"/>
  <c r="O5" i="2"/>
  <c r="P5" i="2"/>
  <c r="M8" i="2"/>
  <c r="N8" i="2"/>
  <c r="O8" i="2"/>
  <c r="P8" i="2"/>
  <c r="M40" i="2"/>
  <c r="N40" i="2"/>
  <c r="O40" i="2"/>
  <c r="P40" i="2"/>
  <c r="M42" i="2"/>
  <c r="N42" i="2"/>
  <c r="O42" i="2"/>
  <c r="P42" i="2"/>
  <c r="M43" i="2"/>
  <c r="N43" i="2"/>
  <c r="O43" i="2"/>
  <c r="P43" i="2"/>
  <c r="M44" i="2"/>
  <c r="N44" i="2"/>
  <c r="O44" i="2"/>
  <c r="P44" i="2"/>
  <c r="M45" i="2"/>
  <c r="N45" i="2"/>
  <c r="O45" i="2"/>
  <c r="P45" i="2"/>
  <c r="M49" i="2"/>
  <c r="N49" i="2"/>
  <c r="O49" i="2"/>
  <c r="P49" i="2"/>
  <c r="M54" i="2"/>
  <c r="N54" i="2"/>
  <c r="O54" i="2"/>
  <c r="P54" i="2"/>
  <c r="M60" i="2"/>
  <c r="N60" i="2"/>
  <c r="O60" i="2"/>
  <c r="P60" i="2"/>
  <c r="M9" i="2"/>
  <c r="N9" i="2"/>
  <c r="O9" i="2"/>
  <c r="P9" i="2"/>
  <c r="M10" i="2"/>
  <c r="N10" i="2"/>
  <c r="O10" i="2"/>
  <c r="P10" i="2"/>
  <c r="M12" i="2"/>
  <c r="N12" i="2"/>
  <c r="O12" i="2"/>
  <c r="P12" i="2"/>
  <c r="M14" i="2"/>
  <c r="N14" i="2"/>
  <c r="O14" i="2"/>
  <c r="P14" i="2"/>
  <c r="M16" i="2"/>
  <c r="N16" i="2"/>
  <c r="O16" i="2"/>
  <c r="P16" i="2"/>
  <c r="M18" i="2"/>
  <c r="N18" i="2"/>
  <c r="O18" i="2"/>
  <c r="P18" i="2"/>
  <c r="M21" i="2"/>
  <c r="N21" i="2"/>
  <c r="O21" i="2"/>
  <c r="P21" i="2"/>
  <c r="M22" i="2"/>
  <c r="N22" i="2"/>
  <c r="O22" i="2"/>
  <c r="P22" i="2"/>
  <c r="M24" i="2"/>
  <c r="N24" i="2"/>
  <c r="O24" i="2"/>
  <c r="P24" i="2"/>
  <c r="M25" i="2"/>
  <c r="N25" i="2"/>
  <c r="O25" i="2"/>
  <c r="P25" i="2"/>
  <c r="M27" i="2"/>
  <c r="N27" i="2"/>
  <c r="O27" i="2"/>
  <c r="P27" i="2"/>
  <c r="M29" i="2"/>
  <c r="N29" i="2"/>
  <c r="O29" i="2"/>
  <c r="P29" i="2"/>
  <c r="M31" i="2"/>
  <c r="N31" i="2"/>
  <c r="O31" i="2"/>
  <c r="P31" i="2"/>
  <c r="M47" i="2"/>
  <c r="N47" i="2"/>
  <c r="O47" i="2"/>
  <c r="P47" i="2"/>
  <c r="M50" i="2"/>
  <c r="N50" i="2"/>
  <c r="O50" i="2"/>
  <c r="P50" i="2"/>
  <c r="M52" i="2"/>
  <c r="N52" i="2"/>
  <c r="O52" i="2"/>
  <c r="P52" i="2"/>
  <c r="M55" i="2"/>
  <c r="N55" i="2"/>
  <c r="O55" i="2"/>
  <c r="P55" i="2"/>
  <c r="M34" i="2"/>
  <c r="N34" i="2"/>
  <c r="O34" i="2"/>
  <c r="P34" i="2"/>
  <c r="M35" i="2"/>
  <c r="N35" i="2"/>
  <c r="O35" i="2"/>
  <c r="P35" i="2"/>
  <c r="M36" i="2"/>
  <c r="N36" i="2"/>
  <c r="O36" i="2"/>
  <c r="P36" i="2"/>
  <c r="M11" i="2"/>
  <c r="N11" i="2"/>
  <c r="O11" i="2"/>
  <c r="P11" i="2"/>
  <c r="M13" i="2"/>
  <c r="N13" i="2"/>
  <c r="O13" i="2"/>
  <c r="P13" i="2"/>
  <c r="M15" i="2"/>
  <c r="N15" i="2"/>
  <c r="O15" i="2"/>
  <c r="P15" i="2"/>
  <c r="M17" i="2"/>
  <c r="N17" i="2"/>
  <c r="O17" i="2"/>
  <c r="P17" i="2"/>
  <c r="M19" i="2"/>
  <c r="N19" i="2"/>
  <c r="O19" i="2"/>
  <c r="P19" i="2"/>
  <c r="M20" i="2"/>
  <c r="N20" i="2"/>
  <c r="O20" i="2"/>
  <c r="P20" i="2"/>
  <c r="M23" i="2"/>
  <c r="N23" i="2"/>
  <c r="O23" i="2"/>
  <c r="P23" i="2"/>
  <c r="M4" i="2"/>
  <c r="N4" i="2"/>
  <c r="O4" i="2"/>
  <c r="P4" i="2"/>
  <c r="M6" i="2"/>
  <c r="N6" i="2"/>
  <c r="O6" i="2"/>
  <c r="P6" i="2"/>
  <c r="M7" i="2"/>
  <c r="N7" i="2"/>
  <c r="O7" i="2"/>
  <c r="P7" i="2"/>
  <c r="M37" i="2"/>
  <c r="N37" i="2"/>
  <c r="O37" i="2"/>
  <c r="P37" i="2"/>
  <c r="M38" i="2"/>
  <c r="N38" i="2"/>
  <c r="O38" i="2"/>
  <c r="P38" i="2"/>
  <c r="M39" i="2"/>
  <c r="N39" i="2"/>
  <c r="O39" i="2"/>
  <c r="P39" i="2"/>
  <c r="M41" i="2"/>
  <c r="N41" i="2"/>
  <c r="O41" i="2"/>
  <c r="P41" i="2"/>
  <c r="M28" i="2"/>
  <c r="N28" i="2"/>
  <c r="O28" i="2"/>
  <c r="P28" i="2"/>
  <c r="M30" i="2"/>
  <c r="N30" i="2"/>
  <c r="O30" i="2"/>
  <c r="P30" i="2"/>
  <c r="M32" i="2"/>
  <c r="N32" i="2"/>
  <c r="O32" i="2"/>
  <c r="P32" i="2"/>
  <c r="M33" i="2"/>
  <c r="N33" i="2"/>
  <c r="O33" i="2"/>
  <c r="P33" i="2"/>
  <c r="M48" i="2"/>
  <c r="N48" i="2"/>
  <c r="O48" i="2"/>
  <c r="P48" i="2"/>
  <c r="M51" i="2"/>
  <c r="N51" i="2"/>
  <c r="O51" i="2"/>
  <c r="P51" i="2"/>
  <c r="M53" i="2"/>
  <c r="N53" i="2"/>
  <c r="O53" i="2"/>
  <c r="P53" i="2"/>
  <c r="M56" i="2"/>
  <c r="N56" i="2"/>
  <c r="O56" i="2"/>
  <c r="P56" i="2"/>
  <c r="M26" i="2"/>
  <c r="N26" i="2"/>
  <c r="O26" i="2"/>
  <c r="P26" i="2"/>
  <c r="M59" i="2"/>
  <c r="N59" i="2"/>
  <c r="O59" i="2"/>
  <c r="P59" i="2"/>
  <c r="Q32" i="2" l="1"/>
  <c r="Q40" i="2"/>
  <c r="Q37" i="2"/>
  <c r="Q41" i="2"/>
  <c r="Q59" i="2"/>
  <c r="Q53" i="2"/>
  <c r="Q9" i="2"/>
  <c r="Q11" i="2"/>
  <c r="Q50" i="2"/>
  <c r="Q24" i="2"/>
  <c r="Q12" i="2"/>
  <c r="Q3" i="2"/>
  <c r="Q44" i="2"/>
  <c r="Q22" i="2"/>
  <c r="Q16" i="2"/>
  <c r="Q54" i="2"/>
  <c r="Q19" i="2"/>
  <c r="Q58" i="2"/>
  <c r="Q55" i="2"/>
  <c r="Q4" i="2"/>
  <c r="Q35" i="2"/>
  <c r="Q43" i="2"/>
  <c r="Q17" i="2"/>
  <c r="Q18" i="2"/>
  <c r="Q8" i="2"/>
  <c r="Q46" i="2"/>
  <c r="Q33" i="2"/>
  <c r="Q28" i="2"/>
  <c r="Q38" i="2"/>
  <c r="Q39" i="2"/>
  <c r="Q26" i="2"/>
  <c r="Q13" i="2"/>
  <c r="Q34" i="2"/>
  <c r="Q52" i="2"/>
  <c r="Q10" i="2"/>
  <c r="Q51" i="2"/>
  <c r="Q20" i="2"/>
  <c r="Q5" i="2"/>
  <c r="E78" i="3" s="1"/>
  <c r="F78" i="3" s="1"/>
  <c r="Q29" i="2"/>
  <c r="Q6" i="2"/>
  <c r="Q47" i="2"/>
  <c r="Q60" i="2"/>
  <c r="Q36" i="2"/>
  <c r="Q45" i="2"/>
  <c r="Q14" i="2"/>
  <c r="Q21" i="2"/>
  <c r="Q31" i="2"/>
  <c r="Q30" i="2"/>
  <c r="Q42" i="2"/>
  <c r="Q56" i="2"/>
  <c r="Q23" i="2"/>
  <c r="Q25" i="2"/>
  <c r="Q15" i="2"/>
  <c r="Q49" i="2"/>
  <c r="Q48" i="2"/>
  <c r="Q27" i="2"/>
  <c r="Q7" i="2"/>
  <c r="M57" i="2"/>
  <c r="N57" i="2"/>
  <c r="O57" i="2"/>
  <c r="P57" i="2"/>
  <c r="E79" i="3" l="1"/>
  <c r="F79" i="3" s="1"/>
  <c r="C80" i="3"/>
  <c r="D80" i="3" s="1"/>
  <c r="C78" i="3"/>
  <c r="C79" i="3"/>
  <c r="E80" i="3"/>
  <c r="Q57" i="2"/>
  <c r="F80" i="3" l="1"/>
  <c r="H80" i="3" s="1"/>
  <c r="Q1" i="2"/>
  <c r="C117" i="3"/>
  <c r="E117" i="3"/>
  <c r="C118" i="3"/>
  <c r="C40" i="3" s="1"/>
  <c r="E118" i="3"/>
  <c r="C119" i="3"/>
  <c r="E119" i="3"/>
  <c r="F119" i="3" s="1"/>
  <c r="G79" i="3"/>
  <c r="D79" i="3"/>
  <c r="D78" i="3"/>
  <c r="G78" i="3"/>
  <c r="G80" i="3"/>
  <c r="E52" i="3"/>
  <c r="F52" i="3" s="1"/>
  <c r="E70" i="3"/>
  <c r="F70" i="3" s="1"/>
  <c r="C73" i="3"/>
  <c r="E67" i="3"/>
  <c r="F67" i="3" s="1"/>
  <c r="E72" i="3"/>
  <c r="F72" i="3" s="1"/>
  <c r="E75" i="3"/>
  <c r="F75" i="3" s="1"/>
  <c r="C63" i="3"/>
  <c r="C64" i="3"/>
  <c r="C60" i="3"/>
  <c r="C58" i="3"/>
  <c r="C53" i="3"/>
  <c r="E73" i="3"/>
  <c r="F73" i="3" s="1"/>
  <c r="C62" i="3"/>
  <c r="D62" i="3" s="1"/>
  <c r="C59" i="3"/>
  <c r="C65" i="3"/>
  <c r="C75" i="3"/>
  <c r="E66" i="3"/>
  <c r="F66" i="3" s="1"/>
  <c r="E53" i="3"/>
  <c r="F53" i="3" s="1"/>
  <c r="C61" i="3"/>
  <c r="E57" i="3"/>
  <c r="F57" i="3" s="1"/>
  <c r="E77" i="3"/>
  <c r="F77" i="3" s="1"/>
  <c r="C71" i="3"/>
  <c r="E54" i="3"/>
  <c r="F54" i="3" s="1"/>
  <c r="C52" i="3"/>
  <c r="E62" i="3"/>
  <c r="E65" i="3"/>
  <c r="F65" i="3" s="1"/>
  <c r="E59" i="3"/>
  <c r="F59" i="3" s="1"/>
  <c r="E58" i="3"/>
  <c r="F58" i="3" s="1"/>
  <c r="C54" i="3"/>
  <c r="C69" i="3"/>
  <c r="C76" i="3"/>
  <c r="D76" i="3" s="1"/>
  <c r="E55" i="3"/>
  <c r="F55" i="3" s="1"/>
  <c r="E74" i="3"/>
  <c r="F74" i="3" s="1"/>
  <c r="C51" i="3"/>
  <c r="C55" i="3"/>
  <c r="C72" i="3"/>
  <c r="C70" i="3"/>
  <c r="E69" i="3"/>
  <c r="F69" i="3" s="1"/>
  <c r="C68" i="3"/>
  <c r="E64" i="3"/>
  <c r="F64" i="3" s="1"/>
  <c r="E60" i="3"/>
  <c r="F60" i="3" s="1"/>
  <c r="C56" i="3"/>
  <c r="C66" i="3"/>
  <c r="E71" i="3"/>
  <c r="F71" i="3" s="1"/>
  <c r="C67" i="3"/>
  <c r="C77" i="3"/>
  <c r="E76" i="3"/>
  <c r="E56" i="3"/>
  <c r="F56" i="3" s="1"/>
  <c r="E68" i="3"/>
  <c r="F68" i="3" s="1"/>
  <c r="E63" i="3"/>
  <c r="F63" i="3" s="1"/>
  <c r="C57" i="3"/>
  <c r="E61" i="3"/>
  <c r="F61" i="3" s="1"/>
  <c r="C74" i="3"/>
  <c r="E51" i="3"/>
  <c r="F51" i="3" s="1"/>
  <c r="E91" i="3"/>
  <c r="E107" i="3"/>
  <c r="C95" i="3"/>
  <c r="C111" i="3"/>
  <c r="E92" i="3"/>
  <c r="E108" i="3"/>
  <c r="C96" i="3"/>
  <c r="C112" i="3"/>
  <c r="E93" i="3"/>
  <c r="E109" i="3"/>
  <c r="C97" i="3"/>
  <c r="C113" i="3"/>
  <c r="E94" i="3"/>
  <c r="E110" i="3"/>
  <c r="C98" i="3"/>
  <c r="C114" i="3"/>
  <c r="E95" i="3"/>
  <c r="E111" i="3"/>
  <c r="C99" i="3"/>
  <c r="C115" i="3"/>
  <c r="E96" i="3"/>
  <c r="E112" i="3"/>
  <c r="C100" i="3"/>
  <c r="C116" i="3"/>
  <c r="E100" i="3"/>
  <c r="E116" i="3"/>
  <c r="C104" i="3"/>
  <c r="E101" i="3"/>
  <c r="C105" i="3"/>
  <c r="E98" i="3"/>
  <c r="C102" i="3"/>
  <c r="E99" i="3"/>
  <c r="C103" i="3"/>
  <c r="E102" i="3"/>
  <c r="C106" i="3"/>
  <c r="E106" i="3"/>
  <c r="E113" i="3"/>
  <c r="E114" i="3"/>
  <c r="E103" i="3"/>
  <c r="C107" i="3"/>
  <c r="C101" i="3"/>
  <c r="E104" i="3"/>
  <c r="C108" i="3"/>
  <c r="C110" i="3"/>
  <c r="E105" i="3"/>
  <c r="C109" i="3"/>
  <c r="E115" i="3"/>
  <c r="C90" i="3"/>
  <c r="C91" i="3"/>
  <c r="C92" i="3"/>
  <c r="C93" i="3"/>
  <c r="E90" i="3"/>
  <c r="C94" i="3"/>
  <c r="E97" i="3"/>
  <c r="E89" i="3"/>
  <c r="C89" i="3"/>
  <c r="C50" i="3"/>
  <c r="E50" i="3"/>
  <c r="H79" i="3" l="1"/>
  <c r="D119" i="3"/>
  <c r="G119" i="3"/>
  <c r="G41" i="3" s="1"/>
  <c r="C41" i="3"/>
  <c r="F118" i="3"/>
  <c r="F40" i="3" s="1"/>
  <c r="E40" i="3"/>
  <c r="G118" i="3"/>
  <c r="G40" i="3" s="1"/>
  <c r="D118" i="3"/>
  <c r="F117" i="3"/>
  <c r="F39" i="3" s="1"/>
  <c r="E39" i="3"/>
  <c r="D117" i="3"/>
  <c r="D39" i="3" s="1"/>
  <c r="G117" i="3"/>
  <c r="G39" i="3" s="1"/>
  <c r="C39" i="3"/>
  <c r="E41" i="3"/>
  <c r="H78" i="3"/>
  <c r="F41" i="3"/>
  <c r="C81" i="3"/>
  <c r="C120" i="3"/>
  <c r="E120" i="3"/>
  <c r="E81" i="3"/>
  <c r="D69" i="3"/>
  <c r="H69" i="3" s="1"/>
  <c r="G69" i="3"/>
  <c r="G66" i="3"/>
  <c r="D66" i="3"/>
  <c r="H66" i="3" s="1"/>
  <c r="D54" i="3"/>
  <c r="H54" i="3" s="1"/>
  <c r="G54" i="3"/>
  <c r="D59" i="3"/>
  <c r="H59" i="3" s="1"/>
  <c r="G59" i="3"/>
  <c r="D56" i="3"/>
  <c r="H56" i="3" s="1"/>
  <c r="G56" i="3"/>
  <c r="D74" i="3"/>
  <c r="H74" i="3" s="1"/>
  <c r="G74" i="3"/>
  <c r="D68" i="3"/>
  <c r="H68" i="3" s="1"/>
  <c r="G68" i="3"/>
  <c r="G62" i="3"/>
  <c r="F62" i="3"/>
  <c r="H62" i="3" s="1"/>
  <c r="D53" i="3"/>
  <c r="H53" i="3" s="1"/>
  <c r="G53" i="3"/>
  <c r="G52" i="3"/>
  <c r="D52" i="3"/>
  <c r="H52" i="3" s="1"/>
  <c r="G58" i="3"/>
  <c r="D58" i="3"/>
  <c r="H58" i="3" s="1"/>
  <c r="D70" i="3"/>
  <c r="H70" i="3" s="1"/>
  <c r="G70" i="3"/>
  <c r="D64" i="3"/>
  <c r="H64" i="3" s="1"/>
  <c r="G64" i="3"/>
  <c r="G72" i="3"/>
  <c r="D72" i="3"/>
  <c r="H72" i="3" s="1"/>
  <c r="G63" i="3"/>
  <c r="D63" i="3"/>
  <c r="H63" i="3" s="1"/>
  <c r="D60" i="3"/>
  <c r="H60" i="3" s="1"/>
  <c r="G60" i="3"/>
  <c r="D71" i="3"/>
  <c r="H71" i="3" s="1"/>
  <c r="G71" i="3"/>
  <c r="D57" i="3"/>
  <c r="H57" i="3" s="1"/>
  <c r="G57" i="3"/>
  <c r="G76" i="3"/>
  <c r="F76" i="3"/>
  <c r="H76" i="3" s="1"/>
  <c r="D55" i="3"/>
  <c r="H55" i="3" s="1"/>
  <c r="G55" i="3"/>
  <c r="G61" i="3"/>
  <c r="D61" i="3"/>
  <c r="H61" i="3" s="1"/>
  <c r="D51" i="3"/>
  <c r="H51" i="3" s="1"/>
  <c r="G51" i="3"/>
  <c r="D77" i="3"/>
  <c r="H77" i="3" s="1"/>
  <c r="G77" i="3"/>
  <c r="G73" i="3"/>
  <c r="D73" i="3"/>
  <c r="H73" i="3" s="1"/>
  <c r="D67" i="3"/>
  <c r="H67" i="3" s="1"/>
  <c r="G67" i="3"/>
  <c r="G75" i="3"/>
  <c r="D75" i="3"/>
  <c r="H75" i="3" s="1"/>
  <c r="G65" i="3"/>
  <c r="D65" i="3"/>
  <c r="H65" i="3" s="1"/>
  <c r="F93" i="3"/>
  <c r="F15" i="3" s="1"/>
  <c r="E15" i="3"/>
  <c r="F92" i="3"/>
  <c r="F14" i="3" s="1"/>
  <c r="E14" i="3"/>
  <c r="D115" i="3"/>
  <c r="G115" i="3"/>
  <c r="C37" i="3"/>
  <c r="D111" i="3"/>
  <c r="G111" i="3"/>
  <c r="C33" i="3"/>
  <c r="F100" i="3"/>
  <c r="F22" i="3" s="1"/>
  <c r="E22" i="3"/>
  <c r="F109" i="3"/>
  <c r="F31" i="3" s="1"/>
  <c r="E31" i="3"/>
  <c r="G91" i="3"/>
  <c r="D91" i="3"/>
  <c r="C13" i="3"/>
  <c r="G90" i="3"/>
  <c r="D90" i="3"/>
  <c r="C12" i="3"/>
  <c r="G99" i="3"/>
  <c r="D99" i="3"/>
  <c r="C21" i="3"/>
  <c r="F115" i="3"/>
  <c r="E37" i="3"/>
  <c r="G103" i="3"/>
  <c r="D103" i="3"/>
  <c r="C25" i="3"/>
  <c r="F111" i="3"/>
  <c r="F33" i="3" s="1"/>
  <c r="E33" i="3"/>
  <c r="F107" i="3"/>
  <c r="F29" i="3" s="1"/>
  <c r="E29" i="3"/>
  <c r="F114" i="3"/>
  <c r="F36" i="3" s="1"/>
  <c r="E36" i="3"/>
  <c r="F99" i="3"/>
  <c r="F21" i="3" s="1"/>
  <c r="E21" i="3"/>
  <c r="F95" i="3"/>
  <c r="F17" i="3" s="1"/>
  <c r="E17" i="3"/>
  <c r="F91" i="3"/>
  <c r="F13" i="3" s="1"/>
  <c r="E13" i="3"/>
  <c r="F116" i="3"/>
  <c r="F38" i="3" s="1"/>
  <c r="E38" i="3"/>
  <c r="D112" i="3"/>
  <c r="G112" i="3"/>
  <c r="C34" i="3"/>
  <c r="F108" i="3"/>
  <c r="F30" i="3" s="1"/>
  <c r="E30" i="3"/>
  <c r="D109" i="3"/>
  <c r="G109" i="3"/>
  <c r="C31" i="3"/>
  <c r="F105" i="3"/>
  <c r="F27" i="3" s="1"/>
  <c r="E27" i="3"/>
  <c r="D102" i="3"/>
  <c r="G102" i="3"/>
  <c r="C24" i="3"/>
  <c r="D114" i="3"/>
  <c r="G114" i="3"/>
  <c r="C36" i="3"/>
  <c r="D100" i="3"/>
  <c r="G100" i="3"/>
  <c r="C22" i="3"/>
  <c r="F106" i="3"/>
  <c r="F28" i="3" s="1"/>
  <c r="E28" i="3"/>
  <c r="F102" i="3"/>
  <c r="F24" i="3" s="1"/>
  <c r="E24" i="3"/>
  <c r="D110" i="3"/>
  <c r="G110" i="3"/>
  <c r="C32" i="3"/>
  <c r="F98" i="3"/>
  <c r="F20" i="3" s="1"/>
  <c r="E20" i="3"/>
  <c r="D98" i="3"/>
  <c r="G98" i="3"/>
  <c r="C20" i="3"/>
  <c r="G92" i="3"/>
  <c r="D92" i="3"/>
  <c r="C14" i="3"/>
  <c r="G105" i="3"/>
  <c r="D105" i="3"/>
  <c r="C27" i="3"/>
  <c r="F110" i="3"/>
  <c r="F32" i="3" s="1"/>
  <c r="E32" i="3"/>
  <c r="F90" i="3"/>
  <c r="F12" i="3" s="1"/>
  <c r="E12" i="3"/>
  <c r="F112" i="3"/>
  <c r="F34" i="3" s="1"/>
  <c r="E34" i="3"/>
  <c r="G106" i="3"/>
  <c r="D106" i="3"/>
  <c r="C28" i="3"/>
  <c r="G108" i="3"/>
  <c r="D108" i="3"/>
  <c r="C30" i="3"/>
  <c r="F104" i="3"/>
  <c r="F26" i="3" s="1"/>
  <c r="E26" i="3"/>
  <c r="F94" i="3"/>
  <c r="F16" i="3" s="1"/>
  <c r="E16" i="3"/>
  <c r="D93" i="3"/>
  <c r="G93" i="3"/>
  <c r="C15" i="3"/>
  <c r="D96" i="3"/>
  <c r="G96" i="3"/>
  <c r="C18" i="3"/>
  <c r="F96" i="3"/>
  <c r="F18" i="3" s="1"/>
  <c r="E18" i="3"/>
  <c r="D95" i="3"/>
  <c r="G95" i="3"/>
  <c r="C17" i="3"/>
  <c r="F97" i="3"/>
  <c r="F19" i="3" s="1"/>
  <c r="E19" i="3"/>
  <c r="D101" i="3"/>
  <c r="G101" i="3"/>
  <c r="C23" i="3"/>
  <c r="F101" i="3"/>
  <c r="E23" i="3"/>
  <c r="D113" i="3"/>
  <c r="G113" i="3"/>
  <c r="C35" i="3"/>
  <c r="F103" i="3"/>
  <c r="F25" i="3" s="1"/>
  <c r="E25" i="3"/>
  <c r="D116" i="3"/>
  <c r="G116" i="3"/>
  <c r="C38" i="3"/>
  <c r="F113" i="3"/>
  <c r="F35" i="3" s="1"/>
  <c r="E35" i="3"/>
  <c r="D94" i="3"/>
  <c r="G94" i="3"/>
  <c r="C16" i="3"/>
  <c r="G107" i="3"/>
  <c r="D107" i="3"/>
  <c r="C29" i="3"/>
  <c r="G104" i="3"/>
  <c r="D104" i="3"/>
  <c r="C26" i="3"/>
  <c r="D97" i="3"/>
  <c r="G97" i="3"/>
  <c r="C19" i="3"/>
  <c r="F89" i="3"/>
  <c r="D89" i="3"/>
  <c r="G89" i="3"/>
  <c r="D50" i="3"/>
  <c r="C11" i="3"/>
  <c r="E11" i="3"/>
  <c r="G50" i="3"/>
  <c r="F50" i="3"/>
  <c r="H118" i="3" l="1"/>
  <c r="H40" i="3" s="1"/>
  <c r="H119" i="3"/>
  <c r="H41" i="3" s="1"/>
  <c r="D41" i="3"/>
  <c r="H117" i="3"/>
  <c r="H39" i="3" s="1"/>
  <c r="G81" i="3"/>
  <c r="D40" i="3"/>
  <c r="G120" i="3"/>
  <c r="D120" i="3"/>
  <c r="F120" i="3"/>
  <c r="F81" i="3"/>
  <c r="D81" i="3"/>
  <c r="G30" i="3"/>
  <c r="G27" i="3"/>
  <c r="G15" i="3"/>
  <c r="G38" i="3"/>
  <c r="F23" i="3"/>
  <c r="G32" i="3"/>
  <c r="G13" i="3"/>
  <c r="G23" i="3"/>
  <c r="G14" i="3"/>
  <c r="G21" i="3"/>
  <c r="G19" i="3"/>
  <c r="G12" i="3"/>
  <c r="G20" i="3"/>
  <c r="G29" i="3"/>
  <c r="G24" i="3"/>
  <c r="G16" i="3"/>
  <c r="G25" i="3"/>
  <c r="G31" i="3"/>
  <c r="F37" i="3"/>
  <c r="G33" i="3"/>
  <c r="G22" i="3"/>
  <c r="G37" i="3"/>
  <c r="G17" i="3"/>
  <c r="G18" i="3"/>
  <c r="G28" i="3"/>
  <c r="G35" i="3"/>
  <c r="G26" i="3"/>
  <c r="G36" i="3"/>
  <c r="G34" i="3"/>
  <c r="H107" i="3"/>
  <c r="H29" i="3" s="1"/>
  <c r="D29" i="3"/>
  <c r="H114" i="3"/>
  <c r="H36" i="3" s="1"/>
  <c r="D36" i="3"/>
  <c r="H94" i="3"/>
  <c r="H16" i="3" s="1"/>
  <c r="D16" i="3"/>
  <c r="H102" i="3"/>
  <c r="H24" i="3" s="1"/>
  <c r="D24" i="3"/>
  <c r="H105" i="3"/>
  <c r="H27" i="3" s="1"/>
  <c r="D27" i="3"/>
  <c r="H111" i="3"/>
  <c r="H33" i="3" s="1"/>
  <c r="D33" i="3"/>
  <c r="H101" i="3"/>
  <c r="H23" i="3" s="1"/>
  <c r="D23" i="3"/>
  <c r="H95" i="3"/>
  <c r="H17" i="3" s="1"/>
  <c r="D17" i="3"/>
  <c r="H109" i="3"/>
  <c r="H31" i="3" s="1"/>
  <c r="D31" i="3"/>
  <c r="H91" i="3"/>
  <c r="H13" i="3" s="1"/>
  <c r="D13" i="3"/>
  <c r="H116" i="3"/>
  <c r="H38" i="3" s="1"/>
  <c r="D38" i="3"/>
  <c r="H99" i="3"/>
  <c r="H21" i="3" s="1"/>
  <c r="D21" i="3"/>
  <c r="H115" i="3"/>
  <c r="H37" i="3" s="1"/>
  <c r="D37" i="3"/>
  <c r="H92" i="3"/>
  <c r="H14" i="3" s="1"/>
  <c r="D14" i="3"/>
  <c r="H97" i="3"/>
  <c r="H19" i="3" s="1"/>
  <c r="D19" i="3"/>
  <c r="H106" i="3"/>
  <c r="H28" i="3" s="1"/>
  <c r="D28" i="3"/>
  <c r="H103" i="3"/>
  <c r="H25" i="3" s="1"/>
  <c r="D25" i="3"/>
  <c r="H90" i="3"/>
  <c r="H12" i="3" s="1"/>
  <c r="D12" i="3"/>
  <c r="H108" i="3"/>
  <c r="H30" i="3" s="1"/>
  <c r="D30" i="3"/>
  <c r="H100" i="3"/>
  <c r="H22" i="3" s="1"/>
  <c r="D22" i="3"/>
  <c r="H104" i="3"/>
  <c r="H26" i="3" s="1"/>
  <c r="D26" i="3"/>
  <c r="H96" i="3"/>
  <c r="H18" i="3" s="1"/>
  <c r="D18" i="3"/>
  <c r="H93" i="3"/>
  <c r="H15" i="3" s="1"/>
  <c r="D15" i="3"/>
  <c r="H112" i="3"/>
  <c r="H34" i="3" s="1"/>
  <c r="D34" i="3"/>
  <c r="H110" i="3"/>
  <c r="H32" i="3" s="1"/>
  <c r="D32" i="3"/>
  <c r="H113" i="3"/>
  <c r="H35" i="3" s="1"/>
  <c r="D35" i="3"/>
  <c r="H98" i="3"/>
  <c r="H20" i="3" s="1"/>
  <c r="D20" i="3"/>
  <c r="H89" i="3"/>
  <c r="G11" i="3"/>
  <c r="C42" i="3"/>
  <c r="D11" i="3"/>
  <c r="H50" i="3"/>
  <c r="F11" i="3"/>
  <c r="E42" i="3"/>
  <c r="H120" i="3" l="1"/>
  <c r="H11" i="3"/>
  <c r="D42" i="3"/>
  <c r="G42" i="3"/>
  <c r="H81" i="3"/>
  <c r="F42" i="3"/>
  <c r="H42" i="3" l="1"/>
</calcChain>
</file>

<file path=xl/sharedStrings.xml><?xml version="1.0" encoding="utf-8"?>
<sst xmlns="http://schemas.openxmlformats.org/spreadsheetml/2006/main" count="428" uniqueCount="71">
  <si>
    <t>COUNTY</t>
  </si>
  <si>
    <t>JAIL</t>
  </si>
  <si>
    <t>ESH</t>
  </si>
  <si>
    <t>FELONY</t>
  </si>
  <si>
    <t>SPOKANE</t>
  </si>
  <si>
    <t>SPOKANE COUNTY</t>
  </si>
  <si>
    <t>MISDEMEANOR</t>
  </si>
  <si>
    <t>WSH</t>
  </si>
  <si>
    <t>KING COUNTY COURT</t>
  </si>
  <si>
    <t>KING</t>
  </si>
  <si>
    <t>KING COUNTY JAIL</t>
  </si>
  <si>
    <t>LEGAL AUTHORITY</t>
  </si>
  <si>
    <t>COMP EVAL</t>
  </si>
  <si>
    <t xml:space="preserve"> </t>
  </si>
  <si>
    <t>COURT NAME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</si>
  <si>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</si>
  <si>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</si>
  <si>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</si>
  <si>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</si>
  <si>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</si>
  <si>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FINE DATE</t>
  </si>
  <si>
    <t>scenario 1
(COR-COS&lt;=7)
15-20 DAYS
FROM COR ($750)</t>
  </si>
  <si>
    <t>scenario 1
(COR-COS&lt;=7)
21 PLUS DAYS
FROM COR
($1,500)</t>
  </si>
  <si>
    <t>scenario 2
(COR-COS&gt;7)
22-27 DAYS
FROM COS
 ($750)</t>
  </si>
  <si>
    <t>scenario 2
(COR-COS&gt;7)
28 PLUS DAYS
FROM COS
 ($1,500)</t>
  </si>
  <si>
    <t>TOTAL</t>
  </si>
  <si>
    <t>HOSPITAL</t>
  </si>
  <si>
    <t>OFFENDER TYPE</t>
  </si>
  <si>
    <t>TOTALS FOR THE STATE HOSPITALS</t>
  </si>
  <si>
    <t>DATE FINE INCURRED</t>
  </si>
  <si>
    <t>$750 FINES</t>
  </si>
  <si>
    <t>$1,500 FINES</t>
  </si>
  <si>
    <t>TOTALS</t>
  </si>
  <si>
    <t>IN-JAIL EVALUATIONS</t>
  </si>
  <si>
    <t>DATE</t>
  </si>
  <si>
    <t>CASES*</t>
  </si>
  <si>
    <t>DOLLARS</t>
  </si>
  <si>
    <t>WESTERN STATE HOSPITAL</t>
  </si>
  <si>
    <t>EASTERN STATE HOSPITAL</t>
  </si>
  <si>
    <t xml:space="preserve">Reviewers: DSE - Theresa M Becker and Al Bouvier </t>
  </si>
  <si>
    <t>Analysts: DSE - Tom Miklas and Ted Lamb</t>
  </si>
  <si>
    <t>SEATTLE (M)</t>
  </si>
  <si>
    <t>SPOKANE COUNTY COURT_SUPERIOR</t>
  </si>
  <si>
    <t>3/01/2018 - 3/31/2018</t>
  </si>
  <si>
    <t>WALLA WALLA COUNTY COURT_SUPERIOR</t>
  </si>
  <si>
    <t>WALLA WALLA</t>
  </si>
  <si>
    <t>WALLA WALLA COUNTY</t>
  </si>
  <si>
    <t>YAKIMA (M)_MUNICIPAL</t>
  </si>
  <si>
    <t>YAKIMA</t>
  </si>
  <si>
    <t>YAKIMA COUNTY</t>
  </si>
  <si>
    <t>KITSAP (D)</t>
  </si>
  <si>
    <t>KITSAP</t>
  </si>
  <si>
    <t>KITSAP COUNTY JAIL</t>
  </si>
  <si>
    <t>SKAGIT COUNTY COURT</t>
  </si>
  <si>
    <t>SKAGIT</t>
  </si>
  <si>
    <t>SKAGIT COUNTY JAIL</t>
  </si>
  <si>
    <t>OKANOGAN (D)_DISTRICT</t>
  </si>
  <si>
    <t>OKANOGAN</t>
  </si>
  <si>
    <t>OKANOGAN COUNTY</t>
  </si>
  <si>
    <t>SPOKANE DISTRICT</t>
  </si>
  <si>
    <t>SPOKANE (M)_MUNICIPAL</t>
  </si>
  <si>
    <t>WHITMAN COUNTY COURT_SUPERIOR</t>
  </si>
  <si>
    <t>WHITMAN</t>
  </si>
  <si>
    <t>WHITMAN COUNTY</t>
  </si>
  <si>
    <t>SPOKANE MUNICIPAL</t>
  </si>
  <si>
    <t>Date Report Run: 4/10/2018</t>
  </si>
  <si>
    <t>Report Title: Jail-based Competency Evaluation Fines Summary for 3/1/18 to 3/31/18</t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</si>
  <si>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 xml:space="preserve">: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 days on multiple days.  In this case, the defendant is counted multiple times when cases are summarized. </t>
    </r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</si>
  <si>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>: 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days on multiple days.  In this case, the defendant is counted multiple times when cases are summarized. </t>
    </r>
  </si>
  <si>
    <t xml:space="preserve">JAIL EVALUATION TRUEBLOOD FINES ON THESE DATES : </t>
  </si>
  <si>
    <r>
      <t>Data Source: ESH - MILO Database provided by Yaroslav Trusevich; WSH - FES Modules in Cach</t>
    </r>
    <r>
      <rPr>
        <sz val="10"/>
        <color theme="1"/>
        <rFont val="Calibri"/>
        <family val="2"/>
      </rPr>
      <t>é provided by Al Bouvier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</si>
</sst>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0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</cellStyleXfs>
  <cellXfs count="92">
    <xf numFmtId="0" fontId="0" fillId="0" borderId="0" xfId="0"/>
    <xf numFmtId="0" fontId="20" fillId="33" borderId="0" xfId="0" applyFont="1" applyFill="1"/>
    <xf numFmtId="44" fontId="21" fillId="35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27" fillId="36" borderId="18" xfId="44" applyFont="1" applyFill="1" applyBorder="1" applyAlignment="1">
      <alignment horizontal="center" vertical="center"/>
    </xf>
    <xf numFmtId="0" fontId="27" fillId="36" borderId="19" xfId="44" applyFont="1" applyFill="1" applyBorder="1" applyAlignment="1">
      <alignment horizontal="center" vertical="center"/>
    </xf>
    <xf numFmtId="0" fontId="27" fillId="36" borderId="20" xfId="44" applyFont="1" applyFill="1" applyBorder="1" applyAlignment="1">
      <alignment horizontal="center" vertical="center"/>
    </xf>
    <xf numFmtId="0" fontId="27" fillId="36" borderId="21" xfId="44" applyFont="1" applyFill="1" applyBorder="1" applyAlignment="1">
      <alignment horizontal="center" vertical="center"/>
    </xf>
    <xf numFmtId="14" fontId="0" fillId="37" borderId="22" xfId="0" applyNumberFormat="1" applyFont="1" applyFill="1" applyBorder="1" applyAlignment="1">
      <alignment horizontal="center" vertical="center"/>
    </xf>
    <xf numFmtId="1" fontId="0" fillId="37" borderId="23" xfId="0" applyNumberFormat="1" applyFont="1" applyFill="1" applyBorder="1" applyAlignment="1">
      <alignment horizontal="center" vertical="center"/>
    </xf>
    <xf numFmtId="5" fontId="0" fillId="37" borderId="24" xfId="0" applyNumberFormat="1" applyFont="1" applyFill="1" applyBorder="1" applyAlignment="1">
      <alignment horizontal="center" vertical="center"/>
    </xf>
    <xf numFmtId="1" fontId="0" fillId="37" borderId="25" xfId="0" applyNumberFormat="1" applyFont="1" applyFill="1" applyBorder="1" applyAlignment="1">
      <alignment horizontal="center" vertical="center"/>
    </xf>
    <xf numFmtId="1" fontId="25" fillId="37" borderId="26" xfId="0" applyNumberFormat="1" applyFont="1" applyFill="1" applyBorder="1" applyAlignment="1">
      <alignment horizontal="center" vertical="center"/>
    </xf>
    <xf numFmtId="5" fontId="25" fillId="37" borderId="24" xfId="0" applyNumberFormat="1" applyFont="1" applyFill="1" applyBorder="1" applyAlignment="1">
      <alignment horizontal="center" vertical="center"/>
    </xf>
    <xf numFmtId="5" fontId="0" fillId="0" borderId="0" xfId="0" applyNumberFormat="1" applyFont="1"/>
    <xf numFmtId="0" fontId="25" fillId="0" borderId="27" xfId="0" applyFont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5" fontId="25" fillId="0" borderId="2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8" fillId="38" borderId="40" xfId="0" applyFont="1" applyFill="1" applyBorder="1" applyAlignment="1">
      <alignment horizontal="center" vertical="center"/>
    </xf>
    <xf numFmtId="14" fontId="29" fillId="38" borderId="40" xfId="0" applyNumberFormat="1" applyFont="1" applyFill="1" applyBorder="1" applyAlignment="1">
      <alignment horizontal="center" vertical="center" wrapText="1"/>
    </xf>
    <xf numFmtId="0" fontId="30" fillId="38" borderId="40" xfId="0" applyFont="1" applyFill="1" applyBorder="1" applyAlignment="1">
      <alignment vertical="center"/>
    </xf>
    <xf numFmtId="1" fontId="13" fillId="38" borderId="40" xfId="0" applyNumberFormat="1" applyFont="1" applyFill="1" applyBorder="1" applyAlignment="1">
      <alignment horizontal="right" vertical="center"/>
    </xf>
    <xf numFmtId="1" fontId="31" fillId="38" borderId="4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>
      <alignment vertical="top" wrapText="1"/>
    </xf>
    <xf numFmtId="0" fontId="16" fillId="0" borderId="0" xfId="0" applyFont="1"/>
    <xf numFmtId="14" fontId="32" fillId="39" borderId="41" xfId="0" applyNumberFormat="1" applyFont="1" applyFill="1" applyBorder="1" applyAlignment="1">
      <alignment horizontal="center" vertical="center" wrapText="1"/>
    </xf>
    <xf numFmtId="0" fontId="28" fillId="38" borderId="47" xfId="0" applyFont="1" applyFill="1" applyBorder="1" applyAlignment="1">
      <alignment horizontal="center" vertical="center"/>
    </xf>
    <xf numFmtId="0" fontId="0" fillId="0" borderId="48" xfId="0" applyBorder="1" applyAlignment="1">
      <alignment vertical="top" wrapText="1"/>
    </xf>
    <xf numFmtId="44" fontId="0" fillId="0" borderId="49" xfId="0" applyNumberFormat="1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14" fontId="0" fillId="0" borderId="51" xfId="0" applyNumberFormat="1" applyBorder="1" applyAlignment="1">
      <alignment vertical="top" wrapText="1"/>
    </xf>
    <xf numFmtId="44" fontId="21" fillId="35" borderId="51" xfId="0" applyNumberFormat="1" applyFont="1" applyFill="1" applyBorder="1" applyAlignment="1">
      <alignment horizontal="center" vertical="center"/>
    </xf>
    <xf numFmtId="44" fontId="0" fillId="0" borderId="52" xfId="0" applyNumberFormat="1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14" fontId="0" fillId="0" borderId="54" xfId="0" applyNumberFormat="1" applyBorder="1" applyAlignment="1">
      <alignment vertical="top" wrapText="1"/>
    </xf>
    <xf numFmtId="44" fontId="21" fillId="35" borderId="54" xfId="0" applyNumberFormat="1" applyFont="1" applyFill="1" applyBorder="1" applyAlignment="1">
      <alignment horizontal="center" vertical="center"/>
    </xf>
    <xf numFmtId="44" fontId="0" fillId="0" borderId="55" xfId="0" applyNumberFormat="1" applyBorder="1" applyAlignment="1">
      <alignment vertical="top" wrapText="1"/>
    </xf>
    <xf numFmtId="0" fontId="0" fillId="34" borderId="50" xfId="0" applyFill="1" applyBorder="1" applyAlignment="1">
      <alignment horizontal="center" vertical="center"/>
    </xf>
    <xf numFmtId="0" fontId="0" fillId="34" borderId="51" xfId="0" applyFill="1" applyBorder="1" applyAlignment="1">
      <alignment horizontal="center" vertical="center"/>
    </xf>
    <xf numFmtId="0" fontId="0" fillId="34" borderId="56" xfId="0" applyFill="1" applyBorder="1" applyAlignment="1">
      <alignment horizontal="center" vertical="center"/>
    </xf>
    <xf numFmtId="0" fontId="0" fillId="34" borderId="51" xfId="0" applyFont="1" applyFill="1" applyBorder="1" applyAlignment="1">
      <alignment horizontal="center" vertical="center" wrapText="1"/>
    </xf>
    <xf numFmtId="0" fontId="0" fillId="34" borderId="51" xfId="0" applyFill="1" applyBorder="1" applyAlignment="1">
      <alignment horizontal="center" vertical="center" wrapText="1"/>
    </xf>
    <xf numFmtId="0" fontId="0" fillId="34" borderId="52" xfId="0" applyFill="1" applyBorder="1" applyAlignment="1">
      <alignment horizontal="center" vertical="center" wrapText="1"/>
    </xf>
    <xf numFmtId="0" fontId="0" fillId="0" borderId="44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14" fontId="0" fillId="0" borderId="45" xfId="0" applyNumberFormat="1" applyBorder="1" applyAlignment="1">
      <alignment vertical="top" wrapText="1"/>
    </xf>
    <xf numFmtId="44" fontId="21" fillId="35" borderId="45" xfId="0" applyNumberFormat="1" applyFont="1" applyFill="1" applyBorder="1" applyAlignment="1">
      <alignment horizontal="center" vertical="center"/>
    </xf>
    <xf numFmtId="44" fontId="0" fillId="0" borderId="46" xfId="0" applyNumberFormat="1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14" fontId="0" fillId="0" borderId="42" xfId="0" applyNumberFormat="1" applyBorder="1" applyAlignment="1">
      <alignment vertical="top" wrapText="1"/>
    </xf>
    <xf numFmtId="44" fontId="21" fillId="35" borderId="42" xfId="0" applyNumberFormat="1" applyFont="1" applyFill="1" applyBorder="1" applyAlignment="1">
      <alignment horizontal="center" vertical="center"/>
    </xf>
    <xf numFmtId="44" fontId="0" fillId="0" borderId="43" xfId="0" applyNumberFormat="1" applyBorder="1" applyAlignment="1">
      <alignment vertical="top" wrapText="1"/>
    </xf>
    <xf numFmtId="0" fontId="35" fillId="0" borderId="0" xfId="45" applyFont="1" applyAlignment="1"/>
    <xf numFmtId="44" fontId="37" fillId="38" borderId="41" xfId="0" applyNumberFormat="1" applyFont="1" applyFill="1" applyBorder="1" applyAlignment="1">
      <alignment horizontal="center" vertical="center" wrapText="1"/>
    </xf>
    <xf numFmtId="44" fontId="37" fillId="38" borderId="42" xfId="0" applyNumberFormat="1" applyFont="1" applyFill="1" applyBorder="1" applyAlignment="1">
      <alignment horizontal="center" vertical="center" wrapText="1"/>
    </xf>
    <xf numFmtId="44" fontId="37" fillId="38" borderId="43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3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wrapText="1"/>
    </xf>
    <xf numFmtId="0" fontId="26" fillId="0" borderId="32" xfId="0" applyFont="1" applyBorder="1"/>
    <xf numFmtId="0" fontId="26" fillId="0" borderId="33" xfId="0" applyFont="1" applyBorder="1"/>
    <xf numFmtId="0" fontId="0" fillId="36" borderId="14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24" fillId="36" borderId="15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25" fillId="36" borderId="15" xfId="0" applyFont="1" applyFill="1" applyBorder="1" applyAlignment="1">
      <alignment horizontal="center" vertical="center" wrapText="1"/>
    </xf>
    <xf numFmtId="0" fontId="26" fillId="0" borderId="16" xfId="0" applyFont="1" applyBorder="1"/>
    <xf numFmtId="0" fontId="26" fillId="0" borderId="15" xfId="0" applyFont="1" applyBorder="1"/>
    <xf numFmtId="0" fontId="0" fillId="36" borderId="15" xfId="0" applyFont="1" applyFill="1" applyBorder="1" applyAlignment="1">
      <alignment horizontal="center" vertical="center"/>
    </xf>
    <xf numFmtId="0" fontId="33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wrapText="1"/>
    </xf>
    <xf numFmtId="0" fontId="25" fillId="0" borderId="33" xfId="0" applyFont="1" applyBorder="1" applyAlignment="1">
      <alignment horizontal="center" wrapText="1"/>
    </xf>
    <xf numFmtId="0" fontId="0" fillId="36" borderId="38" xfId="0" applyFont="1" applyFill="1" applyBorder="1" applyAlignment="1">
      <alignment horizontal="center" vertical="center" wrapText="1"/>
    </xf>
    <xf numFmtId="0" fontId="0" fillId="36" borderId="39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3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35" xfId="0" applyFont="1" applyFill="1" applyBorder="1" applyAlignment="1">
      <alignment horizontal="center" vertical="center" wrapText="1"/>
    </xf>
    <xf numFmtId="0" fontId="25" fillId="36" borderId="36" xfId="0" applyFont="1" applyFill="1" applyBorder="1" applyAlignment="1">
      <alignment horizontal="center" vertical="center" wrapText="1"/>
    </xf>
    <xf numFmtId="0" fontId="25" fillId="36" borderId="37" xfId="0" applyFont="1" applyFill="1" applyBorder="1" applyAlignment="1">
      <alignment horizontal="center" vertical="center" wrapText="1"/>
    </xf>
    <xf numFmtId="0" fontId="0" fillId="36" borderId="27" xfId="0" applyFont="1" applyFill="1" applyBorder="1" applyAlignment="1">
      <alignment horizontal="center" vertical="center"/>
    </xf>
    <xf numFmtId="0" fontId="0" fillId="36" borderId="34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2" fillId="0" borderId="12" xfId="0" applyFont="1" applyBorder="1"/>
    <xf numFmtId="0" fontId="22" fillId="0" borderId="13" xfId="0" applyFont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4"/>
  <sheetViews>
    <sheetView showGridLines="0" tabSelected="1" topLeftCell="A73" workbookViewId="0">
      <selection activeCell="I12" sqref="I12"/>
    </sheetView>
  </sheetViews>
  <sheetFormatPr defaultRowHeight="15" x14ac:dyDescent="0.25"/>
  <cols>
    <col min="1" max="1" width="3.85546875" style="3" customWidth="1"/>
    <col min="2" max="2" width="17.42578125" style="3" customWidth="1"/>
    <col min="3" max="3" width="14.7109375" style="3" customWidth="1"/>
    <col min="4" max="4" width="12.5703125" style="3" customWidth="1"/>
    <col min="5" max="5" width="14.7109375" style="3" customWidth="1"/>
    <col min="6" max="6" width="12.5703125" style="3" customWidth="1"/>
    <col min="7" max="7" width="14.7109375" style="3" customWidth="1"/>
    <col min="8" max="8" width="12.5703125" style="3" customWidth="1"/>
    <col min="9" max="16384" width="9.140625" style="3"/>
  </cols>
  <sheetData>
    <row r="1" spans="2:10" s="27" customFormat="1" x14ac:dyDescent="0.25">
      <c r="B1" s="27" t="s">
        <v>66</v>
      </c>
    </row>
    <row r="2" spans="2:10" x14ac:dyDescent="0.25">
      <c r="B2" s="62" t="s">
        <v>40</v>
      </c>
    </row>
    <row r="3" spans="2:10" x14ac:dyDescent="0.25">
      <c r="B3" s="62" t="s">
        <v>70</v>
      </c>
    </row>
    <row r="4" spans="2:10" x14ac:dyDescent="0.25">
      <c r="B4" s="62" t="s">
        <v>39</v>
      </c>
    </row>
    <row r="5" spans="2:10" x14ac:dyDescent="0.25">
      <c r="B5" s="62" t="s">
        <v>65</v>
      </c>
    </row>
    <row r="6" spans="2:10" ht="15.75" thickBot="1" x14ac:dyDescent="0.3">
      <c r="J6" s="4"/>
    </row>
    <row r="7" spans="2:10" ht="15.75" thickBot="1" x14ac:dyDescent="0.3">
      <c r="B7" s="89" t="s">
        <v>28</v>
      </c>
      <c r="C7" s="90"/>
      <c r="D7" s="90"/>
      <c r="E7" s="90"/>
      <c r="F7" s="90"/>
      <c r="G7" s="90"/>
      <c r="H7" s="91"/>
      <c r="I7" s="4"/>
      <c r="J7" s="4"/>
    </row>
    <row r="8" spans="2:10" ht="15.75" thickBot="1" x14ac:dyDescent="0.3">
      <c r="B8" s="68" t="s">
        <v>29</v>
      </c>
      <c r="C8" s="70" t="s">
        <v>30</v>
      </c>
      <c r="D8" s="71"/>
      <c r="E8" s="70" t="s">
        <v>31</v>
      </c>
      <c r="F8" s="71"/>
      <c r="G8" s="72" t="s">
        <v>32</v>
      </c>
      <c r="H8" s="73"/>
      <c r="I8" s="4"/>
      <c r="J8" s="4"/>
    </row>
    <row r="9" spans="2:10" ht="15.75" customHeight="1" thickBot="1" x14ac:dyDescent="0.3">
      <c r="B9" s="69"/>
      <c r="C9" s="75" t="s">
        <v>33</v>
      </c>
      <c r="D9" s="75"/>
      <c r="E9" s="75" t="s">
        <v>33</v>
      </c>
      <c r="F9" s="75"/>
      <c r="G9" s="74"/>
      <c r="H9" s="73"/>
      <c r="I9" s="4"/>
      <c r="J9" s="4"/>
    </row>
    <row r="10" spans="2:10" ht="15.75" thickBot="1" x14ac:dyDescent="0.3">
      <c r="B10" s="5" t="s">
        <v>34</v>
      </c>
      <c r="C10" s="6" t="s">
        <v>35</v>
      </c>
      <c r="D10" s="7" t="s">
        <v>36</v>
      </c>
      <c r="E10" s="6" t="s">
        <v>35</v>
      </c>
      <c r="F10" s="7" t="s">
        <v>36</v>
      </c>
      <c r="G10" s="6" t="s">
        <v>35</v>
      </c>
      <c r="H10" s="8" t="s">
        <v>36</v>
      </c>
    </row>
    <row r="11" spans="2:10" x14ac:dyDescent="0.25">
      <c r="B11" s="9">
        <v>43160</v>
      </c>
      <c r="C11" s="10">
        <f t="shared" ref="C11:D38" si="0">C50+C89</f>
        <v>2</v>
      </c>
      <c r="D11" s="11">
        <f t="shared" si="0"/>
        <v>1500</v>
      </c>
      <c r="E11" s="12">
        <f t="shared" ref="E11:E38" si="1">SUM(E50,E89)</f>
        <v>1</v>
      </c>
      <c r="F11" s="11">
        <f t="shared" ref="F11:H38" si="2">F50+F89</f>
        <v>1500</v>
      </c>
      <c r="G11" s="13">
        <f t="shared" si="2"/>
        <v>3</v>
      </c>
      <c r="H11" s="14">
        <f t="shared" si="2"/>
        <v>3000</v>
      </c>
      <c r="J11" s="15"/>
    </row>
    <row r="12" spans="2:10" x14ac:dyDescent="0.25">
      <c r="B12" s="9">
        <v>43161</v>
      </c>
      <c r="C12" s="10">
        <f t="shared" si="0"/>
        <v>2</v>
      </c>
      <c r="D12" s="11">
        <f t="shared" si="0"/>
        <v>1500</v>
      </c>
      <c r="E12" s="12">
        <f t="shared" si="1"/>
        <v>0</v>
      </c>
      <c r="F12" s="11">
        <f t="shared" si="2"/>
        <v>0</v>
      </c>
      <c r="G12" s="13">
        <f t="shared" si="2"/>
        <v>2</v>
      </c>
      <c r="H12" s="14">
        <f t="shared" si="2"/>
        <v>1500</v>
      </c>
    </row>
    <row r="13" spans="2:10" x14ac:dyDescent="0.25">
      <c r="B13" s="9">
        <v>43162</v>
      </c>
      <c r="C13" s="10">
        <f t="shared" si="0"/>
        <v>2</v>
      </c>
      <c r="D13" s="11">
        <f t="shared" si="0"/>
        <v>1500</v>
      </c>
      <c r="E13" s="12">
        <f t="shared" si="1"/>
        <v>0</v>
      </c>
      <c r="F13" s="11">
        <f t="shared" si="2"/>
        <v>0</v>
      </c>
      <c r="G13" s="13">
        <f t="shared" si="2"/>
        <v>2</v>
      </c>
      <c r="H13" s="14">
        <f t="shared" si="2"/>
        <v>1500</v>
      </c>
    </row>
    <row r="14" spans="2:10" x14ac:dyDescent="0.25">
      <c r="B14" s="9">
        <v>43163</v>
      </c>
      <c r="C14" s="10">
        <f t="shared" si="0"/>
        <v>2</v>
      </c>
      <c r="D14" s="11">
        <f t="shared" si="0"/>
        <v>1500</v>
      </c>
      <c r="E14" s="12">
        <f t="shared" si="1"/>
        <v>0</v>
      </c>
      <c r="F14" s="11">
        <f t="shared" si="2"/>
        <v>0</v>
      </c>
      <c r="G14" s="13">
        <f t="shared" si="2"/>
        <v>2</v>
      </c>
      <c r="H14" s="14">
        <f t="shared" si="2"/>
        <v>1500</v>
      </c>
    </row>
    <row r="15" spans="2:10" x14ac:dyDescent="0.25">
      <c r="B15" s="9">
        <v>43164</v>
      </c>
      <c r="C15" s="10">
        <f t="shared" si="0"/>
        <v>1</v>
      </c>
      <c r="D15" s="11">
        <f t="shared" si="0"/>
        <v>750</v>
      </c>
      <c r="E15" s="12">
        <f t="shared" si="1"/>
        <v>0</v>
      </c>
      <c r="F15" s="11">
        <f t="shared" si="2"/>
        <v>0</v>
      </c>
      <c r="G15" s="13">
        <f t="shared" si="2"/>
        <v>1</v>
      </c>
      <c r="H15" s="14">
        <f t="shared" si="2"/>
        <v>750</v>
      </c>
    </row>
    <row r="16" spans="2:10" x14ac:dyDescent="0.25">
      <c r="B16" s="9">
        <v>43165</v>
      </c>
      <c r="C16" s="10">
        <f t="shared" si="0"/>
        <v>2</v>
      </c>
      <c r="D16" s="11">
        <f t="shared" si="0"/>
        <v>1500</v>
      </c>
      <c r="E16" s="12">
        <f t="shared" si="1"/>
        <v>0</v>
      </c>
      <c r="F16" s="11">
        <f t="shared" si="2"/>
        <v>0</v>
      </c>
      <c r="G16" s="13">
        <f t="shared" si="2"/>
        <v>2</v>
      </c>
      <c r="H16" s="14">
        <f t="shared" si="2"/>
        <v>1500</v>
      </c>
    </row>
    <row r="17" spans="2:8" x14ac:dyDescent="0.25">
      <c r="B17" s="9">
        <v>43166</v>
      </c>
      <c r="C17" s="10">
        <f t="shared" si="0"/>
        <v>2</v>
      </c>
      <c r="D17" s="11">
        <f t="shared" si="0"/>
        <v>1500</v>
      </c>
      <c r="E17" s="12">
        <f t="shared" si="1"/>
        <v>0</v>
      </c>
      <c r="F17" s="11">
        <f t="shared" si="2"/>
        <v>0</v>
      </c>
      <c r="G17" s="13">
        <f t="shared" si="2"/>
        <v>2</v>
      </c>
      <c r="H17" s="14">
        <f t="shared" si="2"/>
        <v>1500</v>
      </c>
    </row>
    <row r="18" spans="2:8" x14ac:dyDescent="0.25">
      <c r="B18" s="9">
        <v>43167</v>
      </c>
      <c r="C18" s="10">
        <f t="shared" si="0"/>
        <v>0</v>
      </c>
      <c r="D18" s="11">
        <f t="shared" si="0"/>
        <v>0</v>
      </c>
      <c r="E18" s="12">
        <f t="shared" si="1"/>
        <v>0</v>
      </c>
      <c r="F18" s="11">
        <f t="shared" si="2"/>
        <v>0</v>
      </c>
      <c r="G18" s="13">
        <f t="shared" si="2"/>
        <v>0</v>
      </c>
      <c r="H18" s="14">
        <f t="shared" si="2"/>
        <v>0</v>
      </c>
    </row>
    <row r="19" spans="2:8" x14ac:dyDescent="0.25">
      <c r="B19" s="9">
        <v>43168</v>
      </c>
      <c r="C19" s="10">
        <f t="shared" si="0"/>
        <v>0</v>
      </c>
      <c r="D19" s="11">
        <f t="shared" si="0"/>
        <v>0</v>
      </c>
      <c r="E19" s="12">
        <f t="shared" si="1"/>
        <v>0</v>
      </c>
      <c r="F19" s="11">
        <f t="shared" si="2"/>
        <v>0</v>
      </c>
      <c r="G19" s="13">
        <f t="shared" si="2"/>
        <v>0</v>
      </c>
      <c r="H19" s="14">
        <f t="shared" si="2"/>
        <v>0</v>
      </c>
    </row>
    <row r="20" spans="2:8" x14ac:dyDescent="0.25">
      <c r="B20" s="9">
        <v>43169</v>
      </c>
      <c r="C20" s="10">
        <f t="shared" si="0"/>
        <v>0</v>
      </c>
      <c r="D20" s="11">
        <f t="shared" si="0"/>
        <v>0</v>
      </c>
      <c r="E20" s="12">
        <f t="shared" si="1"/>
        <v>0</v>
      </c>
      <c r="F20" s="11">
        <f t="shared" si="2"/>
        <v>0</v>
      </c>
      <c r="G20" s="13">
        <f t="shared" si="2"/>
        <v>0</v>
      </c>
      <c r="H20" s="14">
        <f t="shared" si="2"/>
        <v>0</v>
      </c>
    </row>
    <row r="21" spans="2:8" x14ac:dyDescent="0.25">
      <c r="B21" s="9">
        <v>43170</v>
      </c>
      <c r="C21" s="10">
        <f t="shared" si="0"/>
        <v>0</v>
      </c>
      <c r="D21" s="11">
        <f t="shared" si="0"/>
        <v>0</v>
      </c>
      <c r="E21" s="12">
        <f t="shared" si="1"/>
        <v>0</v>
      </c>
      <c r="F21" s="11">
        <f t="shared" si="2"/>
        <v>0</v>
      </c>
      <c r="G21" s="13">
        <f t="shared" si="2"/>
        <v>0</v>
      </c>
      <c r="H21" s="14">
        <f t="shared" si="2"/>
        <v>0</v>
      </c>
    </row>
    <row r="22" spans="2:8" x14ac:dyDescent="0.25">
      <c r="B22" s="9">
        <v>43171</v>
      </c>
      <c r="C22" s="10">
        <f t="shared" si="0"/>
        <v>0</v>
      </c>
      <c r="D22" s="11">
        <f t="shared" si="0"/>
        <v>0</v>
      </c>
      <c r="E22" s="12">
        <f t="shared" si="1"/>
        <v>0</v>
      </c>
      <c r="F22" s="11">
        <f t="shared" si="2"/>
        <v>0</v>
      </c>
      <c r="G22" s="13">
        <f t="shared" si="2"/>
        <v>0</v>
      </c>
      <c r="H22" s="14">
        <f t="shared" si="2"/>
        <v>0</v>
      </c>
    </row>
    <row r="23" spans="2:8" x14ac:dyDescent="0.25">
      <c r="B23" s="9">
        <v>43172</v>
      </c>
      <c r="C23" s="10">
        <f t="shared" si="0"/>
        <v>0</v>
      </c>
      <c r="D23" s="11">
        <f t="shared" si="0"/>
        <v>0</v>
      </c>
      <c r="E23" s="12">
        <f t="shared" si="1"/>
        <v>0</v>
      </c>
      <c r="F23" s="11">
        <f t="shared" si="2"/>
        <v>0</v>
      </c>
      <c r="G23" s="13">
        <f t="shared" si="2"/>
        <v>0</v>
      </c>
      <c r="H23" s="14">
        <f t="shared" si="2"/>
        <v>0</v>
      </c>
    </row>
    <row r="24" spans="2:8" x14ac:dyDescent="0.25">
      <c r="B24" s="9">
        <v>43173</v>
      </c>
      <c r="C24" s="10">
        <f t="shared" si="0"/>
        <v>0</v>
      </c>
      <c r="D24" s="11">
        <f t="shared" si="0"/>
        <v>0</v>
      </c>
      <c r="E24" s="12">
        <f t="shared" si="1"/>
        <v>0</v>
      </c>
      <c r="F24" s="11">
        <f t="shared" si="2"/>
        <v>0</v>
      </c>
      <c r="G24" s="13">
        <f t="shared" si="2"/>
        <v>0</v>
      </c>
      <c r="H24" s="14">
        <f t="shared" si="2"/>
        <v>0</v>
      </c>
    </row>
    <row r="25" spans="2:8" x14ac:dyDescent="0.25">
      <c r="B25" s="9">
        <v>43174</v>
      </c>
      <c r="C25" s="10">
        <f t="shared" si="0"/>
        <v>0</v>
      </c>
      <c r="D25" s="11">
        <f t="shared" si="0"/>
        <v>0</v>
      </c>
      <c r="E25" s="12">
        <f t="shared" si="1"/>
        <v>0</v>
      </c>
      <c r="F25" s="11">
        <f t="shared" si="2"/>
        <v>0</v>
      </c>
      <c r="G25" s="13">
        <f t="shared" si="2"/>
        <v>0</v>
      </c>
      <c r="H25" s="14">
        <f t="shared" si="2"/>
        <v>0</v>
      </c>
    </row>
    <row r="26" spans="2:8" x14ac:dyDescent="0.25">
      <c r="B26" s="9">
        <v>43175</v>
      </c>
      <c r="C26" s="10">
        <f t="shared" si="0"/>
        <v>1</v>
      </c>
      <c r="D26" s="11">
        <f t="shared" si="0"/>
        <v>750</v>
      </c>
      <c r="E26" s="12">
        <f t="shared" si="1"/>
        <v>0</v>
      </c>
      <c r="F26" s="11">
        <f t="shared" si="2"/>
        <v>0</v>
      </c>
      <c r="G26" s="13">
        <f t="shared" si="2"/>
        <v>1</v>
      </c>
      <c r="H26" s="14">
        <f t="shared" si="2"/>
        <v>750</v>
      </c>
    </row>
    <row r="27" spans="2:8" x14ac:dyDescent="0.25">
      <c r="B27" s="9">
        <v>43176</v>
      </c>
      <c r="C27" s="10">
        <f t="shared" si="0"/>
        <v>1</v>
      </c>
      <c r="D27" s="11">
        <f t="shared" si="0"/>
        <v>750</v>
      </c>
      <c r="E27" s="12">
        <f t="shared" si="1"/>
        <v>0</v>
      </c>
      <c r="F27" s="11">
        <f t="shared" si="2"/>
        <v>0</v>
      </c>
      <c r="G27" s="13">
        <f t="shared" si="2"/>
        <v>1</v>
      </c>
      <c r="H27" s="14">
        <f t="shared" si="2"/>
        <v>750</v>
      </c>
    </row>
    <row r="28" spans="2:8" x14ac:dyDescent="0.25">
      <c r="B28" s="9">
        <v>43177</v>
      </c>
      <c r="C28" s="10">
        <f t="shared" si="0"/>
        <v>1</v>
      </c>
      <c r="D28" s="11">
        <f t="shared" si="0"/>
        <v>750</v>
      </c>
      <c r="E28" s="12">
        <f t="shared" si="1"/>
        <v>0</v>
      </c>
      <c r="F28" s="11">
        <f t="shared" si="2"/>
        <v>0</v>
      </c>
      <c r="G28" s="13">
        <f t="shared" si="2"/>
        <v>1</v>
      </c>
      <c r="H28" s="14">
        <f t="shared" si="2"/>
        <v>750</v>
      </c>
    </row>
    <row r="29" spans="2:8" x14ac:dyDescent="0.25">
      <c r="B29" s="9">
        <v>43178</v>
      </c>
      <c r="C29" s="10">
        <f t="shared" si="0"/>
        <v>0</v>
      </c>
      <c r="D29" s="11">
        <f t="shared" si="0"/>
        <v>0</v>
      </c>
      <c r="E29" s="12">
        <f t="shared" si="1"/>
        <v>0</v>
      </c>
      <c r="F29" s="11">
        <f t="shared" si="2"/>
        <v>0</v>
      </c>
      <c r="G29" s="13">
        <f t="shared" si="2"/>
        <v>0</v>
      </c>
      <c r="H29" s="14">
        <f t="shared" si="2"/>
        <v>0</v>
      </c>
    </row>
    <row r="30" spans="2:8" x14ac:dyDescent="0.25">
      <c r="B30" s="9">
        <v>43179</v>
      </c>
      <c r="C30" s="10">
        <f t="shared" si="0"/>
        <v>0</v>
      </c>
      <c r="D30" s="11">
        <f t="shared" si="0"/>
        <v>0</v>
      </c>
      <c r="E30" s="12">
        <f t="shared" si="1"/>
        <v>0</v>
      </c>
      <c r="F30" s="11">
        <f t="shared" si="2"/>
        <v>0</v>
      </c>
      <c r="G30" s="13">
        <f t="shared" si="2"/>
        <v>0</v>
      </c>
      <c r="H30" s="14">
        <f t="shared" si="2"/>
        <v>0</v>
      </c>
    </row>
    <row r="31" spans="2:8" x14ac:dyDescent="0.25">
      <c r="B31" s="9">
        <v>43180</v>
      </c>
      <c r="C31" s="10">
        <f t="shared" si="0"/>
        <v>0</v>
      </c>
      <c r="D31" s="11">
        <f t="shared" si="0"/>
        <v>0</v>
      </c>
      <c r="E31" s="12">
        <f t="shared" si="1"/>
        <v>0</v>
      </c>
      <c r="F31" s="11">
        <f t="shared" si="2"/>
        <v>0</v>
      </c>
      <c r="G31" s="13">
        <f t="shared" si="2"/>
        <v>0</v>
      </c>
      <c r="H31" s="14">
        <f t="shared" si="2"/>
        <v>0</v>
      </c>
    </row>
    <row r="32" spans="2:8" x14ac:dyDescent="0.25">
      <c r="B32" s="9">
        <v>43181</v>
      </c>
      <c r="C32" s="10">
        <f t="shared" si="0"/>
        <v>2</v>
      </c>
      <c r="D32" s="11">
        <f t="shared" si="0"/>
        <v>1500</v>
      </c>
      <c r="E32" s="12">
        <f t="shared" si="1"/>
        <v>0</v>
      </c>
      <c r="F32" s="11">
        <f t="shared" si="2"/>
        <v>0</v>
      </c>
      <c r="G32" s="13">
        <f t="shared" si="2"/>
        <v>2</v>
      </c>
      <c r="H32" s="14">
        <f t="shared" si="2"/>
        <v>1500</v>
      </c>
    </row>
    <row r="33" spans="2:12" x14ac:dyDescent="0.25">
      <c r="B33" s="9">
        <v>43182</v>
      </c>
      <c r="C33" s="10">
        <f t="shared" si="0"/>
        <v>3</v>
      </c>
      <c r="D33" s="11">
        <f t="shared" si="0"/>
        <v>2250</v>
      </c>
      <c r="E33" s="12">
        <f t="shared" si="1"/>
        <v>0</v>
      </c>
      <c r="F33" s="11">
        <f t="shared" si="2"/>
        <v>0</v>
      </c>
      <c r="G33" s="13">
        <f t="shared" si="2"/>
        <v>3</v>
      </c>
      <c r="H33" s="14">
        <f t="shared" si="2"/>
        <v>2250</v>
      </c>
    </row>
    <row r="34" spans="2:12" x14ac:dyDescent="0.25">
      <c r="B34" s="9">
        <v>43183</v>
      </c>
      <c r="C34" s="10">
        <f t="shared" si="0"/>
        <v>4</v>
      </c>
      <c r="D34" s="11">
        <f t="shared" si="0"/>
        <v>3000</v>
      </c>
      <c r="E34" s="12">
        <f t="shared" si="1"/>
        <v>0</v>
      </c>
      <c r="F34" s="11">
        <f t="shared" si="2"/>
        <v>0</v>
      </c>
      <c r="G34" s="13">
        <f t="shared" si="2"/>
        <v>4</v>
      </c>
      <c r="H34" s="14">
        <f t="shared" si="2"/>
        <v>3000</v>
      </c>
    </row>
    <row r="35" spans="2:12" x14ac:dyDescent="0.25">
      <c r="B35" s="9">
        <v>43184</v>
      </c>
      <c r="C35" s="10">
        <f t="shared" si="0"/>
        <v>4</v>
      </c>
      <c r="D35" s="11">
        <f t="shared" si="0"/>
        <v>3000</v>
      </c>
      <c r="E35" s="12">
        <f t="shared" si="1"/>
        <v>0</v>
      </c>
      <c r="F35" s="11">
        <f t="shared" si="2"/>
        <v>0</v>
      </c>
      <c r="G35" s="13">
        <f t="shared" si="2"/>
        <v>4</v>
      </c>
      <c r="H35" s="14">
        <f t="shared" si="2"/>
        <v>3000</v>
      </c>
    </row>
    <row r="36" spans="2:12" x14ac:dyDescent="0.25">
      <c r="B36" s="9">
        <v>43185</v>
      </c>
      <c r="C36" s="10">
        <f t="shared" si="0"/>
        <v>3</v>
      </c>
      <c r="D36" s="11">
        <f t="shared" si="0"/>
        <v>2250</v>
      </c>
      <c r="E36" s="12">
        <f t="shared" si="1"/>
        <v>0</v>
      </c>
      <c r="F36" s="11">
        <f t="shared" si="2"/>
        <v>0</v>
      </c>
      <c r="G36" s="13">
        <f t="shared" si="2"/>
        <v>3</v>
      </c>
      <c r="H36" s="14">
        <f t="shared" si="2"/>
        <v>2250</v>
      </c>
    </row>
    <row r="37" spans="2:12" x14ac:dyDescent="0.25">
      <c r="B37" s="9">
        <v>43186</v>
      </c>
      <c r="C37" s="10">
        <f t="shared" si="0"/>
        <v>3</v>
      </c>
      <c r="D37" s="11">
        <f t="shared" si="0"/>
        <v>2250</v>
      </c>
      <c r="E37" s="12">
        <f t="shared" si="1"/>
        <v>0</v>
      </c>
      <c r="F37" s="11">
        <f t="shared" si="2"/>
        <v>0</v>
      </c>
      <c r="G37" s="13">
        <f t="shared" si="2"/>
        <v>3</v>
      </c>
      <c r="H37" s="14">
        <f t="shared" si="2"/>
        <v>2250</v>
      </c>
    </row>
    <row r="38" spans="2:12" x14ac:dyDescent="0.25">
      <c r="B38" s="9">
        <v>43187</v>
      </c>
      <c r="C38" s="10">
        <f t="shared" si="0"/>
        <v>5</v>
      </c>
      <c r="D38" s="11">
        <f t="shared" si="0"/>
        <v>3750</v>
      </c>
      <c r="E38" s="12">
        <f t="shared" si="1"/>
        <v>1</v>
      </c>
      <c r="F38" s="11">
        <f t="shared" si="2"/>
        <v>1500</v>
      </c>
      <c r="G38" s="13">
        <f t="shared" si="2"/>
        <v>6</v>
      </c>
      <c r="H38" s="14">
        <f t="shared" si="2"/>
        <v>5250</v>
      </c>
    </row>
    <row r="39" spans="2:12" x14ac:dyDescent="0.25">
      <c r="B39" s="9">
        <v>43188</v>
      </c>
      <c r="C39" s="10">
        <f t="shared" ref="C39:D39" si="3">C78+C117</f>
        <v>3</v>
      </c>
      <c r="D39" s="11">
        <f t="shared" si="3"/>
        <v>2250</v>
      </c>
      <c r="E39" s="12">
        <f t="shared" ref="E39:E41" si="4">SUM(E78,E117)</f>
        <v>2</v>
      </c>
      <c r="F39" s="11">
        <f t="shared" ref="F39:H39" si="5">F78+F117</f>
        <v>3000</v>
      </c>
      <c r="G39" s="13">
        <f t="shared" si="5"/>
        <v>5</v>
      </c>
      <c r="H39" s="14">
        <f t="shared" si="5"/>
        <v>5250</v>
      </c>
    </row>
    <row r="40" spans="2:12" x14ac:dyDescent="0.25">
      <c r="B40" s="9">
        <v>43189</v>
      </c>
      <c r="C40" s="10">
        <f t="shared" ref="C40:D40" si="6">C79+C118</f>
        <v>2</v>
      </c>
      <c r="D40" s="11">
        <f t="shared" si="6"/>
        <v>1500</v>
      </c>
      <c r="E40" s="12">
        <f t="shared" si="4"/>
        <v>2</v>
      </c>
      <c r="F40" s="11">
        <f t="shared" ref="F40:H40" si="7">F79+F118</f>
        <v>3000</v>
      </c>
      <c r="G40" s="13">
        <f t="shared" si="7"/>
        <v>4</v>
      </c>
      <c r="H40" s="14">
        <f t="shared" si="7"/>
        <v>4500</v>
      </c>
    </row>
    <row r="41" spans="2:12" ht="15.75" thickBot="1" x14ac:dyDescent="0.3">
      <c r="B41" s="9">
        <v>43190</v>
      </c>
      <c r="C41" s="10">
        <f t="shared" ref="C41:D41" si="8">C80+C119</f>
        <v>5</v>
      </c>
      <c r="D41" s="11">
        <f t="shared" si="8"/>
        <v>3750</v>
      </c>
      <c r="E41" s="12">
        <f t="shared" si="4"/>
        <v>2</v>
      </c>
      <c r="F41" s="11">
        <f t="shared" ref="F41:H41" si="9">F80+F119</f>
        <v>3000</v>
      </c>
      <c r="G41" s="13">
        <f t="shared" si="9"/>
        <v>7</v>
      </c>
      <c r="H41" s="14">
        <f t="shared" si="9"/>
        <v>6750</v>
      </c>
    </row>
    <row r="42" spans="2:12" ht="15.75" thickBot="1" x14ac:dyDescent="0.3">
      <c r="B42" s="16" t="s">
        <v>32</v>
      </c>
      <c r="C42" s="17">
        <f t="shared" ref="C42:D42" si="10">C81+C120</f>
        <v>50</v>
      </c>
      <c r="D42" s="18">
        <f t="shared" si="10"/>
        <v>37500</v>
      </c>
      <c r="E42" s="17">
        <f>E81+E120</f>
        <v>8</v>
      </c>
      <c r="F42" s="18">
        <f t="shared" ref="F42:H42" si="11">F81+F120</f>
        <v>12000</v>
      </c>
      <c r="G42" s="17">
        <f t="shared" si="11"/>
        <v>58</v>
      </c>
      <c r="H42" s="18">
        <f t="shared" si="11"/>
        <v>49500</v>
      </c>
    </row>
    <row r="43" spans="2:12" s="58" customFormat="1" ht="15" customHeight="1" x14ac:dyDescent="0.2">
      <c r="B43" s="76" t="s">
        <v>67</v>
      </c>
      <c r="C43" s="76"/>
      <c r="D43" s="76"/>
      <c r="E43" s="76"/>
      <c r="F43" s="76"/>
      <c r="G43" s="76"/>
      <c r="H43" s="76"/>
    </row>
    <row r="44" spans="2:12" s="58" customFormat="1" ht="93" customHeight="1" x14ac:dyDescent="0.2">
      <c r="B44" s="64"/>
      <c r="C44" s="64"/>
      <c r="D44" s="64"/>
      <c r="E44" s="64"/>
      <c r="F44" s="64"/>
      <c r="G44" s="64"/>
      <c r="H44" s="64"/>
    </row>
    <row r="45" spans="2:12" ht="15.75" thickBot="1" x14ac:dyDescent="0.3">
      <c r="C45" s="19"/>
      <c r="D45" s="19"/>
      <c r="E45" s="19"/>
      <c r="F45" s="19"/>
      <c r="G45" s="19"/>
      <c r="H45" s="19"/>
      <c r="L45" s="3" t="s">
        <v>13</v>
      </c>
    </row>
    <row r="46" spans="2:12" ht="15.75" customHeight="1" thickBot="1" x14ac:dyDescent="0.3">
      <c r="B46" s="65" t="s">
        <v>37</v>
      </c>
      <c r="C46" s="77"/>
      <c r="D46" s="77"/>
      <c r="E46" s="77"/>
      <c r="F46" s="77"/>
      <c r="G46" s="77"/>
      <c r="H46" s="78"/>
    </row>
    <row r="47" spans="2:12" ht="15.75" customHeight="1" thickBot="1" x14ac:dyDescent="0.3">
      <c r="B47" s="79" t="s">
        <v>29</v>
      </c>
      <c r="C47" s="81" t="s">
        <v>30</v>
      </c>
      <c r="D47" s="82"/>
      <c r="E47" s="81" t="s">
        <v>31</v>
      </c>
      <c r="F47" s="82"/>
      <c r="G47" s="83" t="s">
        <v>32</v>
      </c>
      <c r="H47" s="84"/>
    </row>
    <row r="48" spans="2:12" ht="15.75" customHeight="1" thickBot="1" x14ac:dyDescent="0.3">
      <c r="B48" s="80"/>
      <c r="C48" s="87" t="s">
        <v>33</v>
      </c>
      <c r="D48" s="88"/>
      <c r="E48" s="87" t="s">
        <v>33</v>
      </c>
      <c r="F48" s="88"/>
      <c r="G48" s="85"/>
      <c r="H48" s="86"/>
    </row>
    <row r="49" spans="2:16" ht="15.75" customHeight="1" thickBot="1" x14ac:dyDescent="0.3">
      <c r="B49" s="5" t="s">
        <v>34</v>
      </c>
      <c r="C49" s="6" t="s">
        <v>35</v>
      </c>
      <c r="D49" s="7" t="s">
        <v>36</v>
      </c>
      <c r="E49" s="6" t="s">
        <v>35</v>
      </c>
      <c r="F49" s="7" t="s">
        <v>36</v>
      </c>
      <c r="G49" s="6" t="s">
        <v>35</v>
      </c>
      <c r="H49" s="8" t="s">
        <v>36</v>
      </c>
    </row>
    <row r="50" spans="2:16" x14ac:dyDescent="0.25">
      <c r="B50" s="9">
        <v>43160</v>
      </c>
      <c r="C50" s="10">
        <f>COUNTIFS(Cases!$A:$A,"WSH",Cases!$Q:$Q,"=750",Cases!$L:$L,B50,Cases!$D:$D,"COMP EVAL")</f>
        <v>1</v>
      </c>
      <c r="D50" s="11">
        <f t="shared" ref="D50:D77" si="12">C50*750</f>
        <v>750</v>
      </c>
      <c r="E50" s="12">
        <f>COUNTIFS(Cases!$A:$A,"WSH",Cases!$Q:$Q,"=1500",Cases!$L:$L,B50,Cases!$D:$D,"COMP EVAL")</f>
        <v>1</v>
      </c>
      <c r="F50" s="11">
        <f t="shared" ref="F50:F77" si="13">E50*1500</f>
        <v>1500</v>
      </c>
      <c r="G50" s="13">
        <f t="shared" ref="G50:H77" si="14">C50+E50</f>
        <v>2</v>
      </c>
      <c r="H50" s="14">
        <f t="shared" si="14"/>
        <v>2250</v>
      </c>
      <c r="P50" s="3" t="s">
        <v>13</v>
      </c>
    </row>
    <row r="51" spans="2:16" x14ac:dyDescent="0.25">
      <c r="B51" s="9">
        <v>43161</v>
      </c>
      <c r="C51" s="10">
        <f>COUNTIFS(Cases!$A:$A,"WSH",Cases!$Q:$Q,"=750",Cases!$L:$L,B51,Cases!$D:$D,"COMP EVAL")</f>
        <v>0</v>
      </c>
      <c r="D51" s="11">
        <f t="shared" si="12"/>
        <v>0</v>
      </c>
      <c r="E51" s="12">
        <f>COUNTIFS(Cases!$A:$A,"WSH",Cases!$Q:$Q,"=1500",Cases!$L:$L,B51,Cases!$D:$D,"COMP EVAL")</f>
        <v>0</v>
      </c>
      <c r="F51" s="11">
        <f t="shared" si="13"/>
        <v>0</v>
      </c>
      <c r="G51" s="13">
        <f t="shared" si="14"/>
        <v>0</v>
      </c>
      <c r="H51" s="14">
        <f t="shared" si="14"/>
        <v>0</v>
      </c>
    </row>
    <row r="52" spans="2:16" x14ac:dyDescent="0.25">
      <c r="B52" s="9">
        <v>43162</v>
      </c>
      <c r="C52" s="10">
        <f>COUNTIFS(Cases!$A:$A,"WSH",Cases!$Q:$Q,"=750",Cases!$L:$L,B52,Cases!$D:$D,"COMP EVAL")</f>
        <v>0</v>
      </c>
      <c r="D52" s="11">
        <f t="shared" si="12"/>
        <v>0</v>
      </c>
      <c r="E52" s="12">
        <f>COUNTIFS(Cases!$A:$A,"WSH",Cases!$Q:$Q,"=1500",Cases!$L:$L,B52,Cases!$D:$D,"COMP EVAL")</f>
        <v>0</v>
      </c>
      <c r="F52" s="11">
        <f t="shared" si="13"/>
        <v>0</v>
      </c>
      <c r="G52" s="13">
        <f t="shared" si="14"/>
        <v>0</v>
      </c>
      <c r="H52" s="14">
        <f t="shared" si="14"/>
        <v>0</v>
      </c>
    </row>
    <row r="53" spans="2:16" x14ac:dyDescent="0.25">
      <c r="B53" s="9">
        <v>43163</v>
      </c>
      <c r="C53" s="10">
        <f>COUNTIFS(Cases!$A:$A,"WSH",Cases!$Q:$Q,"=750",Cases!$L:$L,B53,Cases!$D:$D,"COMP EVAL")</f>
        <v>0</v>
      </c>
      <c r="D53" s="11">
        <f t="shared" si="12"/>
        <v>0</v>
      </c>
      <c r="E53" s="12">
        <f>COUNTIFS(Cases!$A:$A,"WSH",Cases!$Q:$Q,"=1500",Cases!$L:$L,B53,Cases!$D:$D,"COMP EVAL")</f>
        <v>0</v>
      </c>
      <c r="F53" s="11">
        <f t="shared" si="13"/>
        <v>0</v>
      </c>
      <c r="G53" s="13">
        <f t="shared" si="14"/>
        <v>0</v>
      </c>
      <c r="H53" s="14">
        <f t="shared" si="14"/>
        <v>0</v>
      </c>
    </row>
    <row r="54" spans="2:16" x14ac:dyDescent="0.25">
      <c r="B54" s="9">
        <v>43164</v>
      </c>
      <c r="C54" s="10">
        <f>COUNTIFS(Cases!$A:$A,"WSH",Cases!$Q:$Q,"=750",Cases!$L:$L,B54,Cases!$D:$D,"COMP EVAL")</f>
        <v>0</v>
      </c>
      <c r="D54" s="11">
        <f t="shared" si="12"/>
        <v>0</v>
      </c>
      <c r="E54" s="12">
        <f>COUNTIFS(Cases!$A:$A,"WSH",Cases!$Q:$Q,"=1500",Cases!$L:$L,B54,Cases!$D:$D,"COMP EVAL")</f>
        <v>0</v>
      </c>
      <c r="F54" s="11">
        <f t="shared" si="13"/>
        <v>0</v>
      </c>
      <c r="G54" s="13">
        <f t="shared" si="14"/>
        <v>0</v>
      </c>
      <c r="H54" s="14">
        <f t="shared" si="14"/>
        <v>0</v>
      </c>
    </row>
    <row r="55" spans="2:16" x14ac:dyDescent="0.25">
      <c r="B55" s="9">
        <v>43165</v>
      </c>
      <c r="C55" s="10">
        <f>COUNTIFS(Cases!$A:$A,"WSH",Cases!$Q:$Q,"=750",Cases!$L:$L,B55,Cases!$D:$D,"COMP EVAL")</f>
        <v>2</v>
      </c>
      <c r="D55" s="11">
        <f t="shared" si="12"/>
        <v>1500</v>
      </c>
      <c r="E55" s="12">
        <f>COUNTIFS(Cases!$A:$A,"WSH",Cases!$Q:$Q,"=1500",Cases!$L:$L,B55,Cases!$D:$D,"COMP EVAL")</f>
        <v>0</v>
      </c>
      <c r="F55" s="11">
        <f t="shared" si="13"/>
        <v>0</v>
      </c>
      <c r="G55" s="13">
        <f t="shared" si="14"/>
        <v>2</v>
      </c>
      <c r="H55" s="14">
        <f t="shared" si="14"/>
        <v>1500</v>
      </c>
    </row>
    <row r="56" spans="2:16" x14ac:dyDescent="0.25">
      <c r="B56" s="9">
        <v>43166</v>
      </c>
      <c r="C56" s="10">
        <f>COUNTIFS(Cases!$A:$A,"WSH",Cases!$Q:$Q,"=750",Cases!$L:$L,B56,Cases!$D:$D,"COMP EVAL")</f>
        <v>2</v>
      </c>
      <c r="D56" s="11">
        <f t="shared" si="12"/>
        <v>1500</v>
      </c>
      <c r="E56" s="12">
        <f>COUNTIFS(Cases!$A:$A,"WSH",Cases!$Q:$Q,"=1500",Cases!$L:$L,B56,Cases!$D:$D,"COMP EVAL")</f>
        <v>0</v>
      </c>
      <c r="F56" s="11">
        <f t="shared" si="13"/>
        <v>0</v>
      </c>
      <c r="G56" s="13">
        <f t="shared" si="14"/>
        <v>2</v>
      </c>
      <c r="H56" s="14">
        <f t="shared" si="14"/>
        <v>1500</v>
      </c>
    </row>
    <row r="57" spans="2:16" x14ac:dyDescent="0.25">
      <c r="B57" s="9">
        <v>43167</v>
      </c>
      <c r="C57" s="10">
        <f>COUNTIFS(Cases!$A:$A,"WSH",Cases!$Q:$Q,"=750",Cases!$L:$L,B57,Cases!$D:$D,"COMP EVAL")</f>
        <v>0</v>
      </c>
      <c r="D57" s="11">
        <f t="shared" si="12"/>
        <v>0</v>
      </c>
      <c r="E57" s="12">
        <f>COUNTIFS(Cases!$A:$A,"WSH",Cases!$Q:$Q,"=1500",Cases!$L:$L,B57,Cases!$D:$D,"COMP EVAL")</f>
        <v>0</v>
      </c>
      <c r="F57" s="11">
        <f t="shared" si="13"/>
        <v>0</v>
      </c>
      <c r="G57" s="13">
        <f t="shared" si="14"/>
        <v>0</v>
      </c>
      <c r="H57" s="14">
        <f t="shared" si="14"/>
        <v>0</v>
      </c>
    </row>
    <row r="58" spans="2:16" x14ac:dyDescent="0.25">
      <c r="B58" s="9">
        <v>43168</v>
      </c>
      <c r="C58" s="10">
        <f>COUNTIFS(Cases!$A:$A,"WSH",Cases!$Q:$Q,"=750",Cases!$L:$L,B58,Cases!$D:$D,"COMP EVAL")</f>
        <v>0</v>
      </c>
      <c r="D58" s="11">
        <f t="shared" si="12"/>
        <v>0</v>
      </c>
      <c r="E58" s="12">
        <f>COUNTIFS(Cases!$A:$A,"WSH",Cases!$Q:$Q,"=1500",Cases!$L:$L,B58,Cases!$D:$D,"COMP EVAL")</f>
        <v>0</v>
      </c>
      <c r="F58" s="11">
        <f t="shared" si="13"/>
        <v>0</v>
      </c>
      <c r="G58" s="13">
        <f t="shared" si="14"/>
        <v>0</v>
      </c>
      <c r="H58" s="14">
        <f t="shared" si="14"/>
        <v>0</v>
      </c>
    </row>
    <row r="59" spans="2:16" x14ac:dyDescent="0.25">
      <c r="B59" s="9">
        <v>43169</v>
      </c>
      <c r="C59" s="10">
        <f>COUNTIFS(Cases!$A:$A,"WSH",Cases!$Q:$Q,"=750",Cases!$L:$L,B59,Cases!$D:$D,"COMP EVAL")</f>
        <v>0</v>
      </c>
      <c r="D59" s="11">
        <f t="shared" si="12"/>
        <v>0</v>
      </c>
      <c r="E59" s="12">
        <f>COUNTIFS(Cases!$A:$A,"WSH",Cases!$Q:$Q,"=1500",Cases!$L:$L,B59,Cases!$D:$D,"COMP EVAL")</f>
        <v>0</v>
      </c>
      <c r="F59" s="11">
        <f t="shared" si="13"/>
        <v>0</v>
      </c>
      <c r="G59" s="13">
        <f t="shared" si="14"/>
        <v>0</v>
      </c>
      <c r="H59" s="14">
        <f t="shared" si="14"/>
        <v>0</v>
      </c>
    </row>
    <row r="60" spans="2:16" x14ac:dyDescent="0.25">
      <c r="B60" s="9">
        <v>43170</v>
      </c>
      <c r="C60" s="10">
        <f>COUNTIFS(Cases!$A:$A,"WSH",Cases!$Q:$Q,"=750",Cases!$L:$L,B60,Cases!$D:$D,"COMP EVAL")</f>
        <v>0</v>
      </c>
      <c r="D60" s="11">
        <f t="shared" si="12"/>
        <v>0</v>
      </c>
      <c r="E60" s="12">
        <f>COUNTIFS(Cases!$A:$A,"WSH",Cases!$Q:$Q,"=1500",Cases!$L:$L,B60,Cases!$D:$D,"COMP EVAL")</f>
        <v>0</v>
      </c>
      <c r="F60" s="11">
        <f t="shared" si="13"/>
        <v>0</v>
      </c>
      <c r="G60" s="13">
        <f t="shared" si="14"/>
        <v>0</v>
      </c>
      <c r="H60" s="14">
        <f t="shared" si="14"/>
        <v>0</v>
      </c>
    </row>
    <row r="61" spans="2:16" x14ac:dyDescent="0.25">
      <c r="B61" s="9">
        <v>43171</v>
      </c>
      <c r="C61" s="10">
        <f>COUNTIFS(Cases!$A:$A,"WSH",Cases!$Q:$Q,"=750",Cases!$L:$L,B61,Cases!$D:$D,"COMP EVAL")</f>
        <v>0</v>
      </c>
      <c r="D61" s="11">
        <f t="shared" si="12"/>
        <v>0</v>
      </c>
      <c r="E61" s="12">
        <f>COUNTIFS(Cases!$A:$A,"WSH",Cases!$Q:$Q,"=1500",Cases!$L:$L,B61,Cases!$D:$D,"COMP EVAL")</f>
        <v>0</v>
      </c>
      <c r="F61" s="11">
        <f t="shared" si="13"/>
        <v>0</v>
      </c>
      <c r="G61" s="13">
        <f t="shared" si="14"/>
        <v>0</v>
      </c>
      <c r="H61" s="14">
        <f t="shared" si="14"/>
        <v>0</v>
      </c>
    </row>
    <row r="62" spans="2:16" x14ac:dyDescent="0.25">
      <c r="B62" s="9">
        <v>43172</v>
      </c>
      <c r="C62" s="10">
        <f>COUNTIFS(Cases!$A:$A,"WSH",Cases!$Q:$Q,"=750",Cases!$L:$L,B62,Cases!$D:$D,"COMP EVAL")</f>
        <v>0</v>
      </c>
      <c r="D62" s="11">
        <f t="shared" si="12"/>
        <v>0</v>
      </c>
      <c r="E62" s="12">
        <f>COUNTIFS(Cases!$A:$A,"WSH",Cases!$Q:$Q,"=1500",Cases!$L:$L,B62,Cases!$D:$D,"COMP EVAL")</f>
        <v>0</v>
      </c>
      <c r="F62" s="11">
        <f t="shared" si="13"/>
        <v>0</v>
      </c>
      <c r="G62" s="13">
        <f t="shared" si="14"/>
        <v>0</v>
      </c>
      <c r="H62" s="14">
        <f t="shared" si="14"/>
        <v>0</v>
      </c>
    </row>
    <row r="63" spans="2:16" x14ac:dyDescent="0.25">
      <c r="B63" s="9">
        <v>43173</v>
      </c>
      <c r="C63" s="10">
        <f>COUNTIFS(Cases!$A:$A,"WSH",Cases!$Q:$Q,"=750",Cases!$L:$L,B63,Cases!$D:$D,"COMP EVAL")</f>
        <v>0</v>
      </c>
      <c r="D63" s="11">
        <f t="shared" si="12"/>
        <v>0</v>
      </c>
      <c r="E63" s="12">
        <f>COUNTIFS(Cases!$A:$A,"WSH",Cases!$Q:$Q,"=1500",Cases!$L:$L,B63,Cases!$D:$D,"COMP EVAL")</f>
        <v>0</v>
      </c>
      <c r="F63" s="11">
        <f t="shared" si="13"/>
        <v>0</v>
      </c>
      <c r="G63" s="13">
        <f t="shared" si="14"/>
        <v>0</v>
      </c>
      <c r="H63" s="14">
        <f t="shared" si="14"/>
        <v>0</v>
      </c>
    </row>
    <row r="64" spans="2:16" x14ac:dyDescent="0.25">
      <c r="B64" s="9">
        <v>43174</v>
      </c>
      <c r="C64" s="10">
        <f>COUNTIFS(Cases!$A:$A,"WSH",Cases!$Q:$Q,"=750",Cases!$L:$L,B64,Cases!$D:$D,"COMP EVAL")</f>
        <v>0</v>
      </c>
      <c r="D64" s="11">
        <f t="shared" si="12"/>
        <v>0</v>
      </c>
      <c r="E64" s="12">
        <f>COUNTIFS(Cases!$A:$A,"WSH",Cases!$Q:$Q,"=1500",Cases!$L:$L,B64,Cases!$D:$D,"COMP EVAL")</f>
        <v>0</v>
      </c>
      <c r="F64" s="11">
        <f t="shared" si="13"/>
        <v>0</v>
      </c>
      <c r="G64" s="13">
        <f t="shared" si="14"/>
        <v>0</v>
      </c>
      <c r="H64" s="14">
        <f t="shared" si="14"/>
        <v>0</v>
      </c>
    </row>
    <row r="65" spans="2:8" x14ac:dyDescent="0.25">
      <c r="B65" s="9">
        <v>43175</v>
      </c>
      <c r="C65" s="10">
        <f>COUNTIFS(Cases!$A:$A,"WSH",Cases!$Q:$Q,"=750",Cases!$L:$L,B65,Cases!$D:$D,"COMP EVAL")</f>
        <v>0</v>
      </c>
      <c r="D65" s="11">
        <f t="shared" si="12"/>
        <v>0</v>
      </c>
      <c r="E65" s="12">
        <f>COUNTIFS(Cases!$A:$A,"WSH",Cases!$Q:$Q,"=1500",Cases!$L:$L,B65,Cases!$D:$D,"COMP EVAL")</f>
        <v>0</v>
      </c>
      <c r="F65" s="11">
        <f t="shared" si="13"/>
        <v>0</v>
      </c>
      <c r="G65" s="13">
        <f t="shared" si="14"/>
        <v>0</v>
      </c>
      <c r="H65" s="14">
        <f t="shared" si="14"/>
        <v>0</v>
      </c>
    </row>
    <row r="66" spans="2:8" x14ac:dyDescent="0.25">
      <c r="B66" s="9">
        <v>43176</v>
      </c>
      <c r="C66" s="10">
        <f>COUNTIFS(Cases!$A:$A,"WSH",Cases!$Q:$Q,"=750",Cases!$L:$L,B66,Cases!$D:$D,"COMP EVAL")</f>
        <v>0</v>
      </c>
      <c r="D66" s="11">
        <f t="shared" si="12"/>
        <v>0</v>
      </c>
      <c r="E66" s="12">
        <f>COUNTIFS(Cases!$A:$A,"WSH",Cases!$Q:$Q,"=1500",Cases!$L:$L,B66,Cases!$D:$D,"COMP EVAL")</f>
        <v>0</v>
      </c>
      <c r="F66" s="11">
        <f t="shared" si="13"/>
        <v>0</v>
      </c>
      <c r="G66" s="13">
        <f t="shared" si="14"/>
        <v>0</v>
      </c>
      <c r="H66" s="14">
        <f t="shared" si="14"/>
        <v>0</v>
      </c>
    </row>
    <row r="67" spans="2:8" x14ac:dyDescent="0.25">
      <c r="B67" s="9">
        <v>43177</v>
      </c>
      <c r="C67" s="10">
        <f>COUNTIFS(Cases!$A:$A,"WSH",Cases!$Q:$Q,"=750",Cases!$L:$L,B67,Cases!$D:$D,"COMP EVAL")</f>
        <v>0</v>
      </c>
      <c r="D67" s="11">
        <f t="shared" si="12"/>
        <v>0</v>
      </c>
      <c r="E67" s="12">
        <f>COUNTIFS(Cases!$A:$A,"WSH",Cases!$Q:$Q,"=1500",Cases!$L:$L,B67,Cases!$D:$D,"COMP EVAL")</f>
        <v>0</v>
      </c>
      <c r="F67" s="11">
        <f t="shared" si="13"/>
        <v>0</v>
      </c>
      <c r="G67" s="13">
        <f t="shared" si="14"/>
        <v>0</v>
      </c>
      <c r="H67" s="14">
        <f t="shared" si="14"/>
        <v>0</v>
      </c>
    </row>
    <row r="68" spans="2:8" x14ac:dyDescent="0.25">
      <c r="B68" s="9">
        <v>43178</v>
      </c>
      <c r="C68" s="10">
        <f>COUNTIFS(Cases!$A:$A,"WSH",Cases!$Q:$Q,"=750",Cases!$L:$L,B68,Cases!$D:$D,"COMP EVAL")</f>
        <v>0</v>
      </c>
      <c r="D68" s="11">
        <f t="shared" si="12"/>
        <v>0</v>
      </c>
      <c r="E68" s="12">
        <f>COUNTIFS(Cases!$A:$A,"WSH",Cases!$Q:$Q,"=1500",Cases!$L:$L,B68,Cases!$D:$D,"COMP EVAL")</f>
        <v>0</v>
      </c>
      <c r="F68" s="11">
        <f t="shared" si="13"/>
        <v>0</v>
      </c>
      <c r="G68" s="13">
        <f t="shared" si="14"/>
        <v>0</v>
      </c>
      <c r="H68" s="14">
        <f t="shared" si="14"/>
        <v>0</v>
      </c>
    </row>
    <row r="69" spans="2:8" x14ac:dyDescent="0.25">
      <c r="B69" s="9">
        <v>43179</v>
      </c>
      <c r="C69" s="10">
        <f>COUNTIFS(Cases!$A:$A,"WSH",Cases!$Q:$Q,"=750",Cases!$L:$L,B69,Cases!$D:$D,"COMP EVAL")</f>
        <v>0</v>
      </c>
      <c r="D69" s="11">
        <f t="shared" si="12"/>
        <v>0</v>
      </c>
      <c r="E69" s="12">
        <f>COUNTIFS(Cases!$A:$A,"WSH",Cases!$Q:$Q,"=1500",Cases!$L:$L,B69,Cases!$D:$D,"COMP EVAL")</f>
        <v>0</v>
      </c>
      <c r="F69" s="11">
        <f t="shared" si="13"/>
        <v>0</v>
      </c>
      <c r="G69" s="13">
        <f t="shared" si="14"/>
        <v>0</v>
      </c>
      <c r="H69" s="14">
        <f t="shared" si="14"/>
        <v>0</v>
      </c>
    </row>
    <row r="70" spans="2:8" x14ac:dyDescent="0.25">
      <c r="B70" s="9">
        <v>43180</v>
      </c>
      <c r="C70" s="10">
        <f>COUNTIFS(Cases!$A:$A,"WSH",Cases!$Q:$Q,"=750",Cases!$L:$L,B70,Cases!$D:$D,"COMP EVAL")</f>
        <v>0</v>
      </c>
      <c r="D70" s="11">
        <f t="shared" si="12"/>
        <v>0</v>
      </c>
      <c r="E70" s="12">
        <f>COUNTIFS(Cases!$A:$A,"WSH",Cases!$Q:$Q,"=1500",Cases!$L:$L,B70,Cases!$D:$D,"COMP EVAL")</f>
        <v>0</v>
      </c>
      <c r="F70" s="11">
        <f t="shared" si="13"/>
        <v>0</v>
      </c>
      <c r="G70" s="13">
        <f t="shared" si="14"/>
        <v>0</v>
      </c>
      <c r="H70" s="14">
        <f t="shared" si="14"/>
        <v>0</v>
      </c>
    </row>
    <row r="71" spans="2:8" x14ac:dyDescent="0.25">
      <c r="B71" s="9">
        <v>43181</v>
      </c>
      <c r="C71" s="10">
        <f>COUNTIFS(Cases!$A:$A,"WSH",Cases!$Q:$Q,"=750",Cases!$L:$L,B71,Cases!$D:$D,"COMP EVAL")</f>
        <v>1</v>
      </c>
      <c r="D71" s="11">
        <f t="shared" si="12"/>
        <v>750</v>
      </c>
      <c r="E71" s="12">
        <f>COUNTIFS(Cases!$A:$A,"WSH",Cases!$Q:$Q,"=1500",Cases!$L:$L,B71,Cases!$D:$D,"COMP EVAL")</f>
        <v>0</v>
      </c>
      <c r="F71" s="11">
        <f t="shared" si="13"/>
        <v>0</v>
      </c>
      <c r="G71" s="13">
        <f t="shared" si="14"/>
        <v>1</v>
      </c>
      <c r="H71" s="14">
        <f t="shared" si="14"/>
        <v>750</v>
      </c>
    </row>
    <row r="72" spans="2:8" x14ac:dyDescent="0.25">
      <c r="B72" s="9">
        <v>43182</v>
      </c>
      <c r="C72" s="10">
        <f>COUNTIFS(Cases!$A:$A,"WSH",Cases!$Q:$Q,"=750",Cases!$L:$L,B72,Cases!$D:$D,"COMP EVAL")</f>
        <v>2</v>
      </c>
      <c r="D72" s="11">
        <f t="shared" si="12"/>
        <v>1500</v>
      </c>
      <c r="E72" s="12">
        <f>COUNTIFS(Cases!$A:$A,"WSH",Cases!$Q:$Q,"=1500",Cases!$L:$L,B72,Cases!$D:$D,"COMP EVAL")</f>
        <v>0</v>
      </c>
      <c r="F72" s="11">
        <f t="shared" si="13"/>
        <v>0</v>
      </c>
      <c r="G72" s="13">
        <f t="shared" si="14"/>
        <v>2</v>
      </c>
      <c r="H72" s="14">
        <f t="shared" si="14"/>
        <v>1500</v>
      </c>
    </row>
    <row r="73" spans="2:8" x14ac:dyDescent="0.25">
      <c r="B73" s="9">
        <v>43183</v>
      </c>
      <c r="C73" s="10">
        <f>COUNTIFS(Cases!$A:$A,"WSH",Cases!$Q:$Q,"=750",Cases!$L:$L,B73,Cases!$D:$D,"COMP EVAL")</f>
        <v>2</v>
      </c>
      <c r="D73" s="11">
        <f t="shared" si="12"/>
        <v>1500</v>
      </c>
      <c r="E73" s="12">
        <f>COUNTIFS(Cases!$A:$A,"WSH",Cases!$Q:$Q,"=1500",Cases!$L:$L,B73,Cases!$D:$D,"COMP EVAL")</f>
        <v>0</v>
      </c>
      <c r="F73" s="11">
        <f t="shared" si="13"/>
        <v>0</v>
      </c>
      <c r="G73" s="13">
        <f t="shared" si="14"/>
        <v>2</v>
      </c>
      <c r="H73" s="14">
        <f t="shared" si="14"/>
        <v>1500</v>
      </c>
    </row>
    <row r="74" spans="2:8" x14ac:dyDescent="0.25">
      <c r="B74" s="9">
        <v>43184</v>
      </c>
      <c r="C74" s="10">
        <f>COUNTIFS(Cases!$A:$A,"WSH",Cases!$Q:$Q,"=750",Cases!$L:$L,B74,Cases!$D:$D,"COMP EVAL")</f>
        <v>2</v>
      </c>
      <c r="D74" s="11">
        <f t="shared" si="12"/>
        <v>1500</v>
      </c>
      <c r="E74" s="12">
        <f>COUNTIFS(Cases!$A:$A,"WSH",Cases!$Q:$Q,"=1500",Cases!$L:$L,B74,Cases!$D:$D,"COMP EVAL")</f>
        <v>0</v>
      </c>
      <c r="F74" s="11">
        <f t="shared" si="13"/>
        <v>0</v>
      </c>
      <c r="G74" s="13">
        <f t="shared" si="14"/>
        <v>2</v>
      </c>
      <c r="H74" s="14">
        <f t="shared" si="14"/>
        <v>1500</v>
      </c>
    </row>
    <row r="75" spans="2:8" x14ac:dyDescent="0.25">
      <c r="B75" s="9">
        <v>43185</v>
      </c>
      <c r="C75" s="10">
        <f>COUNTIFS(Cases!$A:$A,"WSH",Cases!$Q:$Q,"=750",Cases!$L:$L,B75,Cases!$D:$D,"COMP EVAL")</f>
        <v>2</v>
      </c>
      <c r="D75" s="11">
        <f t="shared" si="12"/>
        <v>1500</v>
      </c>
      <c r="E75" s="12">
        <f>COUNTIFS(Cases!$A:$A,"WSH",Cases!$Q:$Q,"=1500",Cases!$L:$L,B75,Cases!$D:$D,"COMP EVAL")</f>
        <v>0</v>
      </c>
      <c r="F75" s="11">
        <f t="shared" si="13"/>
        <v>0</v>
      </c>
      <c r="G75" s="13">
        <f t="shared" si="14"/>
        <v>2</v>
      </c>
      <c r="H75" s="14">
        <f t="shared" si="14"/>
        <v>1500</v>
      </c>
    </row>
    <row r="76" spans="2:8" x14ac:dyDescent="0.25">
      <c r="B76" s="9">
        <v>43186</v>
      </c>
      <c r="C76" s="10">
        <f>COUNTIFS(Cases!$A:$A,"WSH",Cases!$Q:$Q,"=750",Cases!$L:$L,B76,Cases!$D:$D,"COMP EVAL")</f>
        <v>2</v>
      </c>
      <c r="D76" s="11">
        <f t="shared" si="12"/>
        <v>1500</v>
      </c>
      <c r="E76" s="12">
        <f>COUNTIFS(Cases!$A:$A,"WSH",Cases!$Q:$Q,"=1500",Cases!$L:$L,B76,Cases!$D:$D,"COMP EVAL")</f>
        <v>0</v>
      </c>
      <c r="F76" s="11">
        <f t="shared" si="13"/>
        <v>0</v>
      </c>
      <c r="G76" s="13">
        <f t="shared" si="14"/>
        <v>2</v>
      </c>
      <c r="H76" s="14">
        <f t="shared" si="14"/>
        <v>1500</v>
      </c>
    </row>
    <row r="77" spans="2:8" x14ac:dyDescent="0.25">
      <c r="B77" s="9">
        <v>43187</v>
      </c>
      <c r="C77" s="10">
        <f>COUNTIFS(Cases!$A:$A,"WSH",Cases!$Q:$Q,"=750",Cases!$L:$L,B77,Cases!$D:$D,"COMP EVAL")</f>
        <v>1</v>
      </c>
      <c r="D77" s="11">
        <f t="shared" si="12"/>
        <v>750</v>
      </c>
      <c r="E77" s="12">
        <f>COUNTIFS(Cases!$A:$A,"WSH",Cases!$Q:$Q,"=1500",Cases!$L:$L,B77,Cases!$D:$D,"COMP EVAL")</f>
        <v>1</v>
      </c>
      <c r="F77" s="11">
        <f t="shared" si="13"/>
        <v>1500</v>
      </c>
      <c r="G77" s="13">
        <f t="shared" si="14"/>
        <v>2</v>
      </c>
      <c r="H77" s="14">
        <f t="shared" si="14"/>
        <v>2250</v>
      </c>
    </row>
    <row r="78" spans="2:8" x14ac:dyDescent="0.25">
      <c r="B78" s="9">
        <v>43188</v>
      </c>
      <c r="C78" s="10">
        <f>COUNTIFS(Cases!$A:$A,"WSH",Cases!$Q:$Q,"=750",Cases!$L:$L,B78,Cases!$D:$D,"COMP EVAL")</f>
        <v>0</v>
      </c>
      <c r="D78" s="11">
        <f t="shared" ref="D78:D80" si="15">C78*750</f>
        <v>0</v>
      </c>
      <c r="E78" s="12">
        <f>COUNTIFS(Cases!$A:$A,"WSH",Cases!$Q:$Q,"=1500",Cases!$L:$L,B78,Cases!$D:$D,"COMP EVAL")</f>
        <v>2</v>
      </c>
      <c r="F78" s="11">
        <f t="shared" ref="F78:F80" si="16">E78*1500</f>
        <v>3000</v>
      </c>
      <c r="G78" s="13">
        <f t="shared" ref="G78:G80" si="17">C78+E78</f>
        <v>2</v>
      </c>
      <c r="H78" s="14">
        <f t="shared" ref="H78:H80" si="18">D78+F78</f>
        <v>3000</v>
      </c>
    </row>
    <row r="79" spans="2:8" x14ac:dyDescent="0.25">
      <c r="B79" s="9">
        <v>43189</v>
      </c>
      <c r="C79" s="10">
        <f>COUNTIFS(Cases!$A:$A,"WSH",Cases!$Q:$Q,"=750",Cases!$L:$L,B79,Cases!$D:$D,"COMP EVAL")</f>
        <v>0</v>
      </c>
      <c r="D79" s="11">
        <f t="shared" si="15"/>
        <v>0</v>
      </c>
      <c r="E79" s="12">
        <f>COUNTIFS(Cases!$A:$A,"WSH",Cases!$Q:$Q,"=1500",Cases!$L:$L,B79,Cases!$D:$D,"COMP EVAL")</f>
        <v>1</v>
      </c>
      <c r="F79" s="11">
        <f t="shared" si="16"/>
        <v>1500</v>
      </c>
      <c r="G79" s="13">
        <f t="shared" si="17"/>
        <v>1</v>
      </c>
      <c r="H79" s="14">
        <f t="shared" si="18"/>
        <v>1500</v>
      </c>
    </row>
    <row r="80" spans="2:8" ht="15.75" thickBot="1" x14ac:dyDescent="0.3">
      <c r="B80" s="9">
        <v>43190</v>
      </c>
      <c r="C80" s="10">
        <f>COUNTIFS(Cases!$A:$A,"WSH",Cases!$Q:$Q,"=750",Cases!$L:$L,B80,Cases!$D:$D,"COMP EVAL")</f>
        <v>0</v>
      </c>
      <c r="D80" s="11">
        <f t="shared" si="15"/>
        <v>0</v>
      </c>
      <c r="E80" s="12">
        <f>COUNTIFS(Cases!$A:$A,"WSH",Cases!$Q:$Q,"=1500",Cases!$L:$L,B80,Cases!$D:$D,"COMP EVAL")</f>
        <v>1</v>
      </c>
      <c r="F80" s="11">
        <f t="shared" si="16"/>
        <v>1500</v>
      </c>
      <c r="G80" s="13">
        <f t="shared" si="17"/>
        <v>1</v>
      </c>
      <c r="H80" s="14">
        <f t="shared" si="18"/>
        <v>1500</v>
      </c>
    </row>
    <row r="81" spans="2:9" ht="15.75" thickBot="1" x14ac:dyDescent="0.3">
      <c r="B81" s="16" t="s">
        <v>32</v>
      </c>
      <c r="C81" s="17">
        <f>SUM(C50:C80)</f>
        <v>17</v>
      </c>
      <c r="D81" s="18">
        <f>SUM(D50:D80)</f>
        <v>12750</v>
      </c>
      <c r="E81" s="17">
        <f>SUM(E50:E80)</f>
        <v>6</v>
      </c>
      <c r="F81" s="18">
        <f>SUM(F50:F80)</f>
        <v>9000</v>
      </c>
      <c r="G81" s="17">
        <f>C81+E81</f>
        <v>23</v>
      </c>
      <c r="H81" s="18">
        <f>D81+F81</f>
        <v>21750</v>
      </c>
      <c r="I81" s="15"/>
    </row>
    <row r="82" spans="2:9" s="58" customFormat="1" ht="18.75" customHeight="1" x14ac:dyDescent="0.2">
      <c r="B82" s="63" t="s">
        <v>67</v>
      </c>
      <c r="C82" s="63"/>
      <c r="D82" s="63"/>
      <c r="E82" s="63"/>
      <c r="F82" s="63"/>
      <c r="G82" s="63"/>
      <c r="H82" s="63"/>
    </row>
    <row r="83" spans="2:9" s="58" customFormat="1" ht="85.5" customHeight="1" x14ac:dyDescent="0.2">
      <c r="B83" s="64"/>
      <c r="C83" s="64"/>
      <c r="D83" s="64"/>
      <c r="E83" s="64"/>
      <c r="F83" s="64"/>
      <c r="G83" s="64"/>
      <c r="H83" s="64"/>
    </row>
    <row r="84" spans="2:9" ht="15.75" thickBot="1" x14ac:dyDescent="0.3">
      <c r="C84" s="19"/>
      <c r="D84" s="19"/>
      <c r="E84" s="19"/>
      <c r="F84" s="19"/>
      <c r="G84" s="19"/>
      <c r="H84" s="19"/>
    </row>
    <row r="85" spans="2:9" ht="15.75" thickBot="1" x14ac:dyDescent="0.3">
      <c r="B85" s="65" t="s">
        <v>38</v>
      </c>
      <c r="C85" s="66"/>
      <c r="D85" s="66"/>
      <c r="E85" s="66"/>
      <c r="F85" s="66"/>
      <c r="G85" s="66"/>
      <c r="H85" s="67"/>
    </row>
    <row r="86" spans="2:9" ht="15.75" customHeight="1" thickBot="1" x14ac:dyDescent="0.3">
      <c r="B86" s="68" t="s">
        <v>29</v>
      </c>
      <c r="C86" s="70" t="s">
        <v>30</v>
      </c>
      <c r="D86" s="71"/>
      <c r="E86" s="70" t="s">
        <v>31</v>
      </c>
      <c r="F86" s="71"/>
      <c r="G86" s="72" t="s">
        <v>32</v>
      </c>
      <c r="H86" s="73"/>
    </row>
    <row r="87" spans="2:9" ht="15.75" customHeight="1" thickBot="1" x14ac:dyDescent="0.3">
      <c r="B87" s="69"/>
      <c r="C87" s="75" t="s">
        <v>33</v>
      </c>
      <c r="D87" s="75"/>
      <c r="E87" s="75" t="s">
        <v>33</v>
      </c>
      <c r="F87" s="75"/>
      <c r="G87" s="74"/>
      <c r="H87" s="73"/>
    </row>
    <row r="88" spans="2:9" ht="15.75" customHeight="1" thickBot="1" x14ac:dyDescent="0.3">
      <c r="B88" s="5" t="s">
        <v>34</v>
      </c>
      <c r="C88" s="6" t="s">
        <v>35</v>
      </c>
      <c r="D88" s="7" t="s">
        <v>36</v>
      </c>
      <c r="E88" s="6" t="s">
        <v>35</v>
      </c>
      <c r="F88" s="7" t="s">
        <v>36</v>
      </c>
      <c r="G88" s="6" t="s">
        <v>35</v>
      </c>
      <c r="H88" s="8" t="s">
        <v>36</v>
      </c>
    </row>
    <row r="89" spans="2:9" x14ac:dyDescent="0.25">
      <c r="B89" s="9">
        <v>43160</v>
      </c>
      <c r="C89" s="10">
        <f>COUNTIFS(Cases!$A:$A,"ESH",Cases!$Q:$Q,"=750",Cases!$L:$L,B89,Cases!$D:$D,"COMP EVAL")</f>
        <v>1</v>
      </c>
      <c r="D89" s="11">
        <f t="shared" ref="D89:D116" si="19">C89*750</f>
        <v>750</v>
      </c>
      <c r="E89" s="12">
        <f>COUNTIFS(Cases!$A:$A,"ESH",Cases!$Q:$Q,"=1500",Cases!$L:$L,B89,Cases!$D:$D,"COMP EVAL")</f>
        <v>0</v>
      </c>
      <c r="F89" s="11">
        <f t="shared" ref="F89:F116" si="20">E89*1500</f>
        <v>0</v>
      </c>
      <c r="G89" s="13">
        <f t="shared" ref="G89:H116" si="21">C89+E89</f>
        <v>1</v>
      </c>
      <c r="H89" s="14">
        <f t="shared" si="21"/>
        <v>750</v>
      </c>
    </row>
    <row r="90" spans="2:9" x14ac:dyDescent="0.25">
      <c r="B90" s="9">
        <v>43161</v>
      </c>
      <c r="C90" s="10">
        <f>COUNTIFS(Cases!$A:$A,"ESH",Cases!$Q:$Q,"=750",Cases!$L:$L,B90,Cases!$D:$D,"COMP EVAL")</f>
        <v>2</v>
      </c>
      <c r="D90" s="11">
        <f t="shared" si="19"/>
        <v>1500</v>
      </c>
      <c r="E90" s="12">
        <f>COUNTIFS(Cases!$A:$A,"ESH",Cases!$Q:$Q,"=1500",Cases!$L:$L,B90,Cases!$D:$D,"COMP EVAL")</f>
        <v>0</v>
      </c>
      <c r="F90" s="11">
        <f t="shared" si="20"/>
        <v>0</v>
      </c>
      <c r="G90" s="13">
        <f t="shared" si="21"/>
        <v>2</v>
      </c>
      <c r="H90" s="14">
        <f t="shared" si="21"/>
        <v>1500</v>
      </c>
    </row>
    <row r="91" spans="2:9" x14ac:dyDescent="0.25">
      <c r="B91" s="9">
        <v>43162</v>
      </c>
      <c r="C91" s="10">
        <f>COUNTIFS(Cases!$A:$A,"ESH",Cases!$Q:$Q,"=750",Cases!$L:$L,B91,Cases!$D:$D,"COMP EVAL")</f>
        <v>2</v>
      </c>
      <c r="D91" s="11">
        <f t="shared" si="19"/>
        <v>1500</v>
      </c>
      <c r="E91" s="12">
        <f>COUNTIFS(Cases!$A:$A,"ESH",Cases!$Q:$Q,"=1500",Cases!$L:$L,B91,Cases!$D:$D,"COMP EVAL")</f>
        <v>0</v>
      </c>
      <c r="F91" s="11">
        <f t="shared" si="20"/>
        <v>0</v>
      </c>
      <c r="G91" s="13">
        <f t="shared" si="21"/>
        <v>2</v>
      </c>
      <c r="H91" s="14">
        <f t="shared" si="21"/>
        <v>1500</v>
      </c>
    </row>
    <row r="92" spans="2:9" x14ac:dyDescent="0.25">
      <c r="B92" s="9">
        <v>43163</v>
      </c>
      <c r="C92" s="10">
        <f>COUNTIFS(Cases!$A:$A,"ESH",Cases!$Q:$Q,"=750",Cases!$L:$L,B92,Cases!$D:$D,"COMP EVAL")</f>
        <v>2</v>
      </c>
      <c r="D92" s="11">
        <f t="shared" si="19"/>
        <v>1500</v>
      </c>
      <c r="E92" s="12">
        <f>COUNTIFS(Cases!$A:$A,"ESH",Cases!$Q:$Q,"=1500",Cases!$L:$L,B92,Cases!$D:$D,"COMP EVAL")</f>
        <v>0</v>
      </c>
      <c r="F92" s="11">
        <f t="shared" si="20"/>
        <v>0</v>
      </c>
      <c r="G92" s="13">
        <f t="shared" si="21"/>
        <v>2</v>
      </c>
      <c r="H92" s="14">
        <f t="shared" si="21"/>
        <v>1500</v>
      </c>
    </row>
    <row r="93" spans="2:9" x14ac:dyDescent="0.25">
      <c r="B93" s="9">
        <v>43164</v>
      </c>
      <c r="C93" s="10">
        <f>COUNTIFS(Cases!$A:$A,"ESH",Cases!$Q:$Q,"=750",Cases!$L:$L,B93,Cases!$D:$D,"COMP EVAL")</f>
        <v>1</v>
      </c>
      <c r="D93" s="11">
        <f t="shared" si="19"/>
        <v>750</v>
      </c>
      <c r="E93" s="12">
        <f>COUNTIFS(Cases!$A:$A,"ESH",Cases!$Q:$Q,"=1500",Cases!$L:$L,B93,Cases!$D:$D,"COMP EVAL")</f>
        <v>0</v>
      </c>
      <c r="F93" s="11">
        <f t="shared" si="20"/>
        <v>0</v>
      </c>
      <c r="G93" s="13">
        <f t="shared" si="21"/>
        <v>1</v>
      </c>
      <c r="H93" s="14">
        <f t="shared" si="21"/>
        <v>750</v>
      </c>
    </row>
    <row r="94" spans="2:9" x14ac:dyDescent="0.25">
      <c r="B94" s="9">
        <v>43165</v>
      </c>
      <c r="C94" s="10">
        <f>COUNTIFS(Cases!$A:$A,"ESH",Cases!$Q:$Q,"=750",Cases!$L:$L,B94,Cases!$D:$D,"COMP EVAL")</f>
        <v>0</v>
      </c>
      <c r="D94" s="11">
        <f t="shared" si="19"/>
        <v>0</v>
      </c>
      <c r="E94" s="12">
        <f>COUNTIFS(Cases!$A:$A,"ESH",Cases!$Q:$Q,"=1500",Cases!$L:$L,B94,Cases!$D:$D,"COMP EVAL")</f>
        <v>0</v>
      </c>
      <c r="F94" s="11">
        <f t="shared" si="20"/>
        <v>0</v>
      </c>
      <c r="G94" s="13">
        <f t="shared" si="21"/>
        <v>0</v>
      </c>
      <c r="H94" s="14">
        <f t="shared" si="21"/>
        <v>0</v>
      </c>
    </row>
    <row r="95" spans="2:9" x14ac:dyDescent="0.25">
      <c r="B95" s="9">
        <v>43166</v>
      </c>
      <c r="C95" s="10">
        <f>COUNTIFS(Cases!$A:$A,"ESH",Cases!$Q:$Q,"=750",Cases!$L:$L,B95,Cases!$D:$D,"COMP EVAL")</f>
        <v>0</v>
      </c>
      <c r="D95" s="11">
        <f t="shared" si="19"/>
        <v>0</v>
      </c>
      <c r="E95" s="12">
        <f>COUNTIFS(Cases!$A:$A,"ESH",Cases!$Q:$Q,"=1500",Cases!$L:$L,B95,Cases!$D:$D,"COMP EVAL")</f>
        <v>0</v>
      </c>
      <c r="F95" s="11">
        <f t="shared" si="20"/>
        <v>0</v>
      </c>
      <c r="G95" s="13">
        <f t="shared" si="21"/>
        <v>0</v>
      </c>
      <c r="H95" s="14">
        <f t="shared" si="21"/>
        <v>0</v>
      </c>
    </row>
    <row r="96" spans="2:9" x14ac:dyDescent="0.25">
      <c r="B96" s="9">
        <v>43167</v>
      </c>
      <c r="C96" s="10">
        <f>COUNTIFS(Cases!$A:$A,"ESH",Cases!$Q:$Q,"=750",Cases!$L:$L,B96,Cases!$D:$D,"COMP EVAL")</f>
        <v>0</v>
      </c>
      <c r="D96" s="11">
        <f t="shared" si="19"/>
        <v>0</v>
      </c>
      <c r="E96" s="12">
        <f>COUNTIFS(Cases!$A:$A,"ESH",Cases!$Q:$Q,"=1500",Cases!$L:$L,B96,Cases!$D:$D,"COMP EVAL")</f>
        <v>0</v>
      </c>
      <c r="F96" s="11">
        <f t="shared" si="20"/>
        <v>0</v>
      </c>
      <c r="G96" s="13">
        <f t="shared" si="21"/>
        <v>0</v>
      </c>
      <c r="H96" s="14">
        <f t="shared" si="21"/>
        <v>0</v>
      </c>
    </row>
    <row r="97" spans="2:8" x14ac:dyDescent="0.25">
      <c r="B97" s="9">
        <v>43168</v>
      </c>
      <c r="C97" s="10">
        <f>COUNTIFS(Cases!$A:$A,"ESH",Cases!$Q:$Q,"=750",Cases!$L:$L,B97,Cases!$D:$D,"COMP EVAL")</f>
        <v>0</v>
      </c>
      <c r="D97" s="11">
        <f t="shared" si="19"/>
        <v>0</v>
      </c>
      <c r="E97" s="12">
        <f>COUNTIFS(Cases!$A:$A,"ESH",Cases!$Q:$Q,"=1500",Cases!$L:$L,B97,Cases!$D:$D,"COMP EVAL")</f>
        <v>0</v>
      </c>
      <c r="F97" s="11">
        <f t="shared" si="20"/>
        <v>0</v>
      </c>
      <c r="G97" s="13">
        <f t="shared" si="21"/>
        <v>0</v>
      </c>
      <c r="H97" s="14">
        <f t="shared" si="21"/>
        <v>0</v>
      </c>
    </row>
    <row r="98" spans="2:8" x14ac:dyDescent="0.25">
      <c r="B98" s="9">
        <v>43169</v>
      </c>
      <c r="C98" s="10">
        <f>COUNTIFS(Cases!$A:$A,"ESH",Cases!$Q:$Q,"=750",Cases!$L:$L,B98,Cases!$D:$D,"COMP EVAL")</f>
        <v>0</v>
      </c>
      <c r="D98" s="11">
        <f t="shared" si="19"/>
        <v>0</v>
      </c>
      <c r="E98" s="12">
        <f>COUNTIFS(Cases!$A:$A,"ESH",Cases!$Q:$Q,"=1500",Cases!$L:$L,B98,Cases!$D:$D,"COMP EVAL")</f>
        <v>0</v>
      </c>
      <c r="F98" s="11">
        <f t="shared" si="20"/>
        <v>0</v>
      </c>
      <c r="G98" s="13">
        <f t="shared" si="21"/>
        <v>0</v>
      </c>
      <c r="H98" s="14">
        <f t="shared" si="21"/>
        <v>0</v>
      </c>
    </row>
    <row r="99" spans="2:8" x14ac:dyDescent="0.25">
      <c r="B99" s="9">
        <v>43170</v>
      </c>
      <c r="C99" s="10">
        <f>COUNTIFS(Cases!$A:$A,"ESH",Cases!$Q:$Q,"=750",Cases!$L:$L,B99,Cases!$D:$D,"COMP EVAL")</f>
        <v>0</v>
      </c>
      <c r="D99" s="11">
        <f t="shared" si="19"/>
        <v>0</v>
      </c>
      <c r="E99" s="12">
        <f>COUNTIFS(Cases!$A:$A,"ESH",Cases!$Q:$Q,"=1500",Cases!$L:$L,B99,Cases!$D:$D,"COMP EVAL")</f>
        <v>0</v>
      </c>
      <c r="F99" s="11">
        <f t="shared" si="20"/>
        <v>0</v>
      </c>
      <c r="G99" s="13">
        <f t="shared" si="21"/>
        <v>0</v>
      </c>
      <c r="H99" s="14">
        <f t="shared" si="21"/>
        <v>0</v>
      </c>
    </row>
    <row r="100" spans="2:8" x14ac:dyDescent="0.25">
      <c r="B100" s="9">
        <v>43171</v>
      </c>
      <c r="C100" s="10">
        <f>COUNTIFS(Cases!$A:$A,"ESH",Cases!$Q:$Q,"=750",Cases!$L:$L,B100,Cases!$D:$D,"COMP EVAL")</f>
        <v>0</v>
      </c>
      <c r="D100" s="11">
        <f t="shared" si="19"/>
        <v>0</v>
      </c>
      <c r="E100" s="12">
        <f>COUNTIFS(Cases!$A:$A,"ESH",Cases!$Q:$Q,"=1500",Cases!$L:$L,B100,Cases!$D:$D,"COMP EVAL")</f>
        <v>0</v>
      </c>
      <c r="F100" s="11">
        <f t="shared" si="20"/>
        <v>0</v>
      </c>
      <c r="G100" s="13">
        <f t="shared" si="21"/>
        <v>0</v>
      </c>
      <c r="H100" s="14">
        <f t="shared" si="21"/>
        <v>0</v>
      </c>
    </row>
    <row r="101" spans="2:8" x14ac:dyDescent="0.25">
      <c r="B101" s="9">
        <v>43172</v>
      </c>
      <c r="C101" s="10">
        <f>COUNTIFS(Cases!$A:$A,"ESH",Cases!$Q:$Q,"=750",Cases!$L:$L,B101,Cases!$D:$D,"COMP EVAL")</f>
        <v>0</v>
      </c>
      <c r="D101" s="11">
        <f t="shared" si="19"/>
        <v>0</v>
      </c>
      <c r="E101" s="12">
        <f>COUNTIFS(Cases!$A:$A,"ESH",Cases!$Q:$Q,"=1500",Cases!$L:$L,B101,Cases!$D:$D,"COMP EVAL")</f>
        <v>0</v>
      </c>
      <c r="F101" s="11">
        <f t="shared" si="20"/>
        <v>0</v>
      </c>
      <c r="G101" s="13">
        <f t="shared" si="21"/>
        <v>0</v>
      </c>
      <c r="H101" s="14">
        <f t="shared" si="21"/>
        <v>0</v>
      </c>
    </row>
    <row r="102" spans="2:8" x14ac:dyDescent="0.25">
      <c r="B102" s="9">
        <v>43173</v>
      </c>
      <c r="C102" s="10">
        <f>COUNTIFS(Cases!$A:$A,"ESH",Cases!$Q:$Q,"=750",Cases!$L:$L,B102,Cases!$D:$D,"COMP EVAL")</f>
        <v>0</v>
      </c>
      <c r="D102" s="11">
        <f t="shared" si="19"/>
        <v>0</v>
      </c>
      <c r="E102" s="12">
        <f>COUNTIFS(Cases!$A:$A,"ESH",Cases!$Q:$Q,"=1500",Cases!$L:$L,B102,Cases!$D:$D,"COMP EVAL")</f>
        <v>0</v>
      </c>
      <c r="F102" s="11">
        <f t="shared" si="20"/>
        <v>0</v>
      </c>
      <c r="G102" s="13">
        <f t="shared" si="21"/>
        <v>0</v>
      </c>
      <c r="H102" s="14">
        <f t="shared" si="21"/>
        <v>0</v>
      </c>
    </row>
    <row r="103" spans="2:8" x14ac:dyDescent="0.25">
      <c r="B103" s="9">
        <v>43174</v>
      </c>
      <c r="C103" s="10">
        <f>COUNTIFS(Cases!$A:$A,"ESH",Cases!$Q:$Q,"=750",Cases!$L:$L,B103,Cases!$D:$D,"COMP EVAL")</f>
        <v>0</v>
      </c>
      <c r="D103" s="11">
        <f t="shared" si="19"/>
        <v>0</v>
      </c>
      <c r="E103" s="12">
        <f>COUNTIFS(Cases!$A:$A,"ESH",Cases!$Q:$Q,"=1500",Cases!$L:$L,B103,Cases!$D:$D,"COMP EVAL")</f>
        <v>0</v>
      </c>
      <c r="F103" s="11">
        <f t="shared" si="20"/>
        <v>0</v>
      </c>
      <c r="G103" s="13">
        <f t="shared" si="21"/>
        <v>0</v>
      </c>
      <c r="H103" s="14">
        <f t="shared" si="21"/>
        <v>0</v>
      </c>
    </row>
    <row r="104" spans="2:8" x14ac:dyDescent="0.25">
      <c r="B104" s="9">
        <v>43175</v>
      </c>
      <c r="C104" s="10">
        <f>COUNTIFS(Cases!$A:$A,"ESH",Cases!$Q:$Q,"=750",Cases!$L:$L,B104,Cases!$D:$D,"COMP EVAL")</f>
        <v>1</v>
      </c>
      <c r="D104" s="11">
        <f t="shared" si="19"/>
        <v>750</v>
      </c>
      <c r="E104" s="12">
        <f>COUNTIFS(Cases!$A:$A,"ESH",Cases!$Q:$Q,"=1500",Cases!$L:$L,B104,Cases!$D:$D,"COMP EVAL")</f>
        <v>0</v>
      </c>
      <c r="F104" s="11">
        <f t="shared" si="20"/>
        <v>0</v>
      </c>
      <c r="G104" s="13">
        <f t="shared" si="21"/>
        <v>1</v>
      </c>
      <c r="H104" s="14">
        <f t="shared" si="21"/>
        <v>750</v>
      </c>
    </row>
    <row r="105" spans="2:8" x14ac:dyDescent="0.25">
      <c r="B105" s="9">
        <v>43176</v>
      </c>
      <c r="C105" s="10">
        <f>COUNTIFS(Cases!$A:$A,"ESH",Cases!$Q:$Q,"=750",Cases!$L:$L,B105,Cases!$D:$D,"COMP EVAL")</f>
        <v>1</v>
      </c>
      <c r="D105" s="11">
        <f t="shared" si="19"/>
        <v>750</v>
      </c>
      <c r="E105" s="12">
        <f>COUNTIFS(Cases!$A:$A,"ESH",Cases!$Q:$Q,"=1500",Cases!$L:$L,B105,Cases!$D:$D,"COMP EVAL")</f>
        <v>0</v>
      </c>
      <c r="F105" s="11">
        <f t="shared" si="20"/>
        <v>0</v>
      </c>
      <c r="G105" s="13">
        <f t="shared" si="21"/>
        <v>1</v>
      </c>
      <c r="H105" s="14">
        <f t="shared" si="21"/>
        <v>750</v>
      </c>
    </row>
    <row r="106" spans="2:8" x14ac:dyDescent="0.25">
      <c r="B106" s="9">
        <v>43177</v>
      </c>
      <c r="C106" s="10">
        <f>COUNTIFS(Cases!$A:$A,"ESH",Cases!$Q:$Q,"=750",Cases!$L:$L,B106,Cases!$D:$D,"COMP EVAL")</f>
        <v>1</v>
      </c>
      <c r="D106" s="11">
        <f t="shared" si="19"/>
        <v>750</v>
      </c>
      <c r="E106" s="12">
        <f>COUNTIFS(Cases!$A:$A,"ESH",Cases!$Q:$Q,"=1500",Cases!$L:$L,B106,Cases!$D:$D,"COMP EVAL")</f>
        <v>0</v>
      </c>
      <c r="F106" s="11">
        <f t="shared" si="20"/>
        <v>0</v>
      </c>
      <c r="G106" s="13">
        <f t="shared" si="21"/>
        <v>1</v>
      </c>
      <c r="H106" s="14">
        <f t="shared" si="21"/>
        <v>750</v>
      </c>
    </row>
    <row r="107" spans="2:8" x14ac:dyDescent="0.25">
      <c r="B107" s="9">
        <v>43178</v>
      </c>
      <c r="C107" s="10">
        <f>COUNTIFS(Cases!$A:$A,"ESH",Cases!$Q:$Q,"=750",Cases!$L:$L,B107,Cases!$D:$D,"COMP EVAL")</f>
        <v>0</v>
      </c>
      <c r="D107" s="11">
        <f t="shared" si="19"/>
        <v>0</v>
      </c>
      <c r="E107" s="12">
        <f>COUNTIFS(Cases!$A:$A,"ESH",Cases!$Q:$Q,"=1500",Cases!$L:$L,B107,Cases!$D:$D,"COMP EVAL")</f>
        <v>0</v>
      </c>
      <c r="F107" s="11">
        <f t="shared" si="20"/>
        <v>0</v>
      </c>
      <c r="G107" s="13">
        <f t="shared" si="21"/>
        <v>0</v>
      </c>
      <c r="H107" s="14">
        <f t="shared" si="21"/>
        <v>0</v>
      </c>
    </row>
    <row r="108" spans="2:8" x14ac:dyDescent="0.25">
      <c r="B108" s="9">
        <v>43179</v>
      </c>
      <c r="C108" s="10">
        <f>COUNTIFS(Cases!$A:$A,"ESH",Cases!$Q:$Q,"=750",Cases!$L:$L,B108,Cases!$D:$D,"COMP EVAL")</f>
        <v>0</v>
      </c>
      <c r="D108" s="11">
        <f t="shared" si="19"/>
        <v>0</v>
      </c>
      <c r="E108" s="12">
        <f>COUNTIFS(Cases!$A:$A,"ESH",Cases!$Q:$Q,"=1500",Cases!$L:$L,B108,Cases!$D:$D,"COMP EVAL")</f>
        <v>0</v>
      </c>
      <c r="F108" s="11">
        <f t="shared" si="20"/>
        <v>0</v>
      </c>
      <c r="G108" s="13">
        <f t="shared" si="21"/>
        <v>0</v>
      </c>
      <c r="H108" s="14">
        <f t="shared" si="21"/>
        <v>0</v>
      </c>
    </row>
    <row r="109" spans="2:8" x14ac:dyDescent="0.25">
      <c r="B109" s="9">
        <v>43180</v>
      </c>
      <c r="C109" s="10">
        <f>COUNTIFS(Cases!$A:$A,"ESH",Cases!$Q:$Q,"=750",Cases!$L:$L,B109,Cases!$D:$D,"COMP EVAL")</f>
        <v>0</v>
      </c>
      <c r="D109" s="11">
        <f t="shared" si="19"/>
        <v>0</v>
      </c>
      <c r="E109" s="12">
        <f>COUNTIFS(Cases!$A:$A,"ESH",Cases!$Q:$Q,"=1500",Cases!$L:$L,B109,Cases!$D:$D,"COMP EVAL")</f>
        <v>0</v>
      </c>
      <c r="F109" s="11">
        <f t="shared" si="20"/>
        <v>0</v>
      </c>
      <c r="G109" s="13">
        <f t="shared" si="21"/>
        <v>0</v>
      </c>
      <c r="H109" s="14">
        <f t="shared" si="21"/>
        <v>0</v>
      </c>
    </row>
    <row r="110" spans="2:8" x14ac:dyDescent="0.25">
      <c r="B110" s="9">
        <v>43181</v>
      </c>
      <c r="C110" s="10">
        <f>COUNTIFS(Cases!$A:$A,"ESH",Cases!$Q:$Q,"=750",Cases!$L:$L,B110,Cases!$D:$D,"COMP EVAL")</f>
        <v>1</v>
      </c>
      <c r="D110" s="11">
        <f t="shared" si="19"/>
        <v>750</v>
      </c>
      <c r="E110" s="12">
        <f>COUNTIFS(Cases!$A:$A,"ESH",Cases!$Q:$Q,"=1500",Cases!$L:$L,B110,Cases!$D:$D,"COMP EVAL")</f>
        <v>0</v>
      </c>
      <c r="F110" s="11">
        <f t="shared" si="20"/>
        <v>0</v>
      </c>
      <c r="G110" s="13">
        <f t="shared" si="21"/>
        <v>1</v>
      </c>
      <c r="H110" s="14">
        <f t="shared" si="21"/>
        <v>750</v>
      </c>
    </row>
    <row r="111" spans="2:8" x14ac:dyDescent="0.25">
      <c r="B111" s="9">
        <v>43182</v>
      </c>
      <c r="C111" s="10">
        <f>COUNTIFS(Cases!$A:$A,"ESH",Cases!$Q:$Q,"=750",Cases!$L:$L,B111,Cases!$D:$D,"COMP EVAL")</f>
        <v>1</v>
      </c>
      <c r="D111" s="11">
        <f t="shared" si="19"/>
        <v>750</v>
      </c>
      <c r="E111" s="12">
        <f>COUNTIFS(Cases!$A:$A,"ESH",Cases!$Q:$Q,"=1500",Cases!$L:$L,B111,Cases!$D:$D,"COMP EVAL")</f>
        <v>0</v>
      </c>
      <c r="F111" s="11">
        <f t="shared" si="20"/>
        <v>0</v>
      </c>
      <c r="G111" s="13">
        <f t="shared" si="21"/>
        <v>1</v>
      </c>
      <c r="H111" s="14">
        <f t="shared" si="21"/>
        <v>750</v>
      </c>
    </row>
    <row r="112" spans="2:8" x14ac:dyDescent="0.25">
      <c r="B112" s="9">
        <v>43183</v>
      </c>
      <c r="C112" s="10">
        <f>COUNTIFS(Cases!$A:$A,"ESH",Cases!$Q:$Q,"=750",Cases!$L:$L,B112,Cases!$D:$D,"COMP EVAL")</f>
        <v>2</v>
      </c>
      <c r="D112" s="11">
        <f t="shared" si="19"/>
        <v>1500</v>
      </c>
      <c r="E112" s="12">
        <f>COUNTIFS(Cases!$A:$A,"ESH",Cases!$Q:$Q,"=1500",Cases!$L:$L,B112,Cases!$D:$D,"COMP EVAL")</f>
        <v>0</v>
      </c>
      <c r="F112" s="11">
        <f t="shared" si="20"/>
        <v>0</v>
      </c>
      <c r="G112" s="13">
        <f t="shared" si="21"/>
        <v>2</v>
      </c>
      <c r="H112" s="14">
        <f t="shared" si="21"/>
        <v>1500</v>
      </c>
    </row>
    <row r="113" spans="2:12" x14ac:dyDescent="0.25">
      <c r="B113" s="9">
        <v>43184</v>
      </c>
      <c r="C113" s="10">
        <f>COUNTIFS(Cases!$A:$A,"ESH",Cases!$Q:$Q,"=750",Cases!$L:$L,B113,Cases!$D:$D,"COMP EVAL")</f>
        <v>2</v>
      </c>
      <c r="D113" s="11">
        <f t="shared" si="19"/>
        <v>1500</v>
      </c>
      <c r="E113" s="12">
        <f>COUNTIFS(Cases!$A:$A,"ESH",Cases!$Q:$Q,"=1500",Cases!$L:$L,B113,Cases!$D:$D,"COMP EVAL")</f>
        <v>0</v>
      </c>
      <c r="F113" s="11">
        <f t="shared" si="20"/>
        <v>0</v>
      </c>
      <c r="G113" s="13">
        <f t="shared" si="21"/>
        <v>2</v>
      </c>
      <c r="H113" s="14">
        <f t="shared" si="21"/>
        <v>1500</v>
      </c>
    </row>
    <row r="114" spans="2:12" x14ac:dyDescent="0.25">
      <c r="B114" s="9">
        <v>43185</v>
      </c>
      <c r="C114" s="10">
        <f>COUNTIFS(Cases!$A:$A,"ESH",Cases!$Q:$Q,"=750",Cases!$L:$L,B114,Cases!$D:$D,"COMP EVAL")</f>
        <v>1</v>
      </c>
      <c r="D114" s="11">
        <f t="shared" si="19"/>
        <v>750</v>
      </c>
      <c r="E114" s="12">
        <f>COUNTIFS(Cases!$A:$A,"ESH",Cases!$Q:$Q,"=1500",Cases!$L:$L,B114,Cases!$D:$D,"COMP EVAL")</f>
        <v>0</v>
      </c>
      <c r="F114" s="11">
        <f t="shared" si="20"/>
        <v>0</v>
      </c>
      <c r="G114" s="13">
        <f t="shared" si="21"/>
        <v>1</v>
      </c>
      <c r="H114" s="14">
        <f t="shared" si="21"/>
        <v>750</v>
      </c>
    </row>
    <row r="115" spans="2:12" x14ac:dyDescent="0.25">
      <c r="B115" s="9">
        <v>43186</v>
      </c>
      <c r="C115" s="10">
        <f>COUNTIFS(Cases!$A:$A,"ESH",Cases!$Q:$Q,"=750",Cases!$L:$L,B115,Cases!$D:$D,"COMP EVAL")</f>
        <v>1</v>
      </c>
      <c r="D115" s="11">
        <f t="shared" si="19"/>
        <v>750</v>
      </c>
      <c r="E115" s="12">
        <f>COUNTIFS(Cases!$A:$A,"ESH",Cases!$Q:$Q,"=1500",Cases!$L:$L,B115,Cases!$D:$D,"COMP EVAL")</f>
        <v>0</v>
      </c>
      <c r="F115" s="11">
        <f t="shared" si="20"/>
        <v>0</v>
      </c>
      <c r="G115" s="13">
        <f t="shared" si="21"/>
        <v>1</v>
      </c>
      <c r="H115" s="14">
        <f t="shared" si="21"/>
        <v>750</v>
      </c>
    </row>
    <row r="116" spans="2:12" x14ac:dyDescent="0.25">
      <c r="B116" s="9">
        <v>43187</v>
      </c>
      <c r="C116" s="10">
        <f>COUNTIFS(Cases!$A:$A,"ESH",Cases!$Q:$Q,"=750",Cases!$L:$L,B116,Cases!$D:$D,"COMP EVAL")</f>
        <v>4</v>
      </c>
      <c r="D116" s="11">
        <f t="shared" si="19"/>
        <v>3000</v>
      </c>
      <c r="E116" s="12">
        <f>COUNTIFS(Cases!$A:$A,"ESH",Cases!$Q:$Q,"=1500",Cases!$L:$L,B116,Cases!$D:$D,"COMP EVAL")</f>
        <v>0</v>
      </c>
      <c r="F116" s="11">
        <f t="shared" si="20"/>
        <v>0</v>
      </c>
      <c r="G116" s="13">
        <f t="shared" si="21"/>
        <v>4</v>
      </c>
      <c r="H116" s="14">
        <f t="shared" si="21"/>
        <v>3000</v>
      </c>
    </row>
    <row r="117" spans="2:12" x14ac:dyDescent="0.25">
      <c r="B117" s="9">
        <v>43188</v>
      </c>
      <c r="C117" s="10">
        <f>COUNTIFS(Cases!$A:$A,"ESH",Cases!$Q:$Q,"=750",Cases!$L:$L,B117,Cases!$D:$D,"COMP EVAL")</f>
        <v>3</v>
      </c>
      <c r="D117" s="11">
        <f t="shared" ref="D117:D119" si="22">C117*750</f>
        <v>2250</v>
      </c>
      <c r="E117" s="12">
        <f>COUNTIFS(Cases!$A:$A,"ESH",Cases!$Q:$Q,"=1500",Cases!$L:$L,B117,Cases!$D:$D,"COMP EVAL")</f>
        <v>0</v>
      </c>
      <c r="F117" s="11">
        <f t="shared" ref="F117:F119" si="23">E117*1500</f>
        <v>0</v>
      </c>
      <c r="G117" s="13">
        <f t="shared" ref="G117:G119" si="24">C117+E117</f>
        <v>3</v>
      </c>
      <c r="H117" s="14">
        <f t="shared" ref="H117:H119" si="25">D117+F117</f>
        <v>2250</v>
      </c>
    </row>
    <row r="118" spans="2:12" x14ac:dyDescent="0.25">
      <c r="B118" s="9">
        <v>43189</v>
      </c>
      <c r="C118" s="10">
        <f>COUNTIFS(Cases!$A:$A,"ESH",Cases!$Q:$Q,"=750",Cases!$L:$L,B118,Cases!$D:$D,"COMP EVAL")</f>
        <v>2</v>
      </c>
      <c r="D118" s="11">
        <f t="shared" si="22"/>
        <v>1500</v>
      </c>
      <c r="E118" s="12">
        <f>COUNTIFS(Cases!$A:$A,"ESH",Cases!$Q:$Q,"=1500",Cases!$L:$L,B118,Cases!$D:$D,"COMP EVAL")</f>
        <v>1</v>
      </c>
      <c r="F118" s="11">
        <f t="shared" si="23"/>
        <v>1500</v>
      </c>
      <c r="G118" s="13">
        <f t="shared" si="24"/>
        <v>3</v>
      </c>
      <c r="H118" s="14">
        <f t="shared" si="25"/>
        <v>3000</v>
      </c>
    </row>
    <row r="119" spans="2:12" ht="15.75" thickBot="1" x14ac:dyDescent="0.3">
      <c r="B119" s="9">
        <v>43190</v>
      </c>
      <c r="C119" s="10">
        <f>COUNTIFS(Cases!$A:$A,"ESH",Cases!$Q:$Q,"=750",Cases!$L:$L,B119,Cases!$D:$D,"COMP EVAL")</f>
        <v>5</v>
      </c>
      <c r="D119" s="11">
        <f t="shared" si="22"/>
        <v>3750</v>
      </c>
      <c r="E119" s="12">
        <f>COUNTIFS(Cases!$A:$A,"ESH",Cases!$Q:$Q,"=1500",Cases!$L:$L,B119,Cases!$D:$D,"COMP EVAL")</f>
        <v>1</v>
      </c>
      <c r="F119" s="11">
        <f t="shared" si="23"/>
        <v>1500</v>
      </c>
      <c r="G119" s="13">
        <f t="shared" si="24"/>
        <v>6</v>
      </c>
      <c r="H119" s="14">
        <f t="shared" si="25"/>
        <v>5250</v>
      </c>
    </row>
    <row r="120" spans="2:12" ht="15.75" thickBot="1" x14ac:dyDescent="0.3">
      <c r="B120" s="16" t="s">
        <v>32</v>
      </c>
      <c r="C120" s="17">
        <f>SUM(C89:C119)</f>
        <v>33</v>
      </c>
      <c r="D120" s="18">
        <f t="shared" ref="D120" si="26">SUM(D89:D119)</f>
        <v>24750</v>
      </c>
      <c r="E120" s="17">
        <f>SUM(E89:E119)</f>
        <v>2</v>
      </c>
      <c r="F120" s="18">
        <f t="shared" ref="F120" si="27">SUM(F89:F119)</f>
        <v>3000</v>
      </c>
      <c r="G120" s="17">
        <f>C120+E120</f>
        <v>35</v>
      </c>
      <c r="H120" s="18">
        <f>D120+F120</f>
        <v>27750</v>
      </c>
    </row>
    <row r="121" spans="2:12" s="58" customFormat="1" ht="76.5" customHeight="1" x14ac:dyDescent="0.2">
      <c r="B121" s="63" t="s">
        <v>68</v>
      </c>
      <c r="C121" s="63"/>
      <c r="D121" s="63"/>
      <c r="E121" s="63"/>
      <c r="F121" s="63"/>
      <c r="G121" s="63"/>
      <c r="H121" s="63"/>
    </row>
    <row r="122" spans="2:12" s="58" customFormat="1" ht="33.75" customHeight="1" x14ac:dyDescent="0.2">
      <c r="B122" s="64"/>
      <c r="C122" s="64"/>
      <c r="D122" s="64"/>
      <c r="E122" s="64"/>
      <c r="F122" s="64"/>
      <c r="G122" s="64"/>
      <c r="H122" s="64"/>
    </row>
    <row r="124" spans="2:12" x14ac:dyDescent="0.25">
      <c r="L124" s="3" t="s">
        <v>13</v>
      </c>
    </row>
  </sheetData>
  <mergeCells count="24">
    <mergeCell ref="B7:H7"/>
    <mergeCell ref="B8:B9"/>
    <mergeCell ref="C8:D8"/>
    <mergeCell ref="E8:F8"/>
    <mergeCell ref="G8:H9"/>
    <mergeCell ref="C9:D9"/>
    <mergeCell ref="E9:F9"/>
    <mergeCell ref="B43:H44"/>
    <mergeCell ref="B46:H46"/>
    <mergeCell ref="B47:B48"/>
    <mergeCell ref="C47:D47"/>
    <mergeCell ref="E47:F47"/>
    <mergeCell ref="G47:H48"/>
    <mergeCell ref="C48:D48"/>
    <mergeCell ref="E48:F48"/>
    <mergeCell ref="B121:H122"/>
    <mergeCell ref="B82:H83"/>
    <mergeCell ref="B85:H85"/>
    <mergeCell ref="B86:B87"/>
    <mergeCell ref="C86:D86"/>
    <mergeCell ref="E86:F86"/>
    <mergeCell ref="G86:H87"/>
    <mergeCell ref="C87:D87"/>
    <mergeCell ref="E87:F87"/>
  </mergeCells>
  <pageMargins left="0.7" right="0.7" top="0.75" bottom="0.75" header="0.3" footer="0.3"/>
  <pageSetup orientation="portrait" r:id="rId1"/>
  <ignoredErrors>
    <ignoredError sqref="E11 E12:E38 E39: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"/>
  <sheetViews>
    <sheetView showGridLines="0" workbookViewId="0">
      <selection activeCell="E2" sqref="E2"/>
    </sheetView>
  </sheetViews>
  <sheetFormatPr defaultColWidth="51.28515625" defaultRowHeight="12.75" x14ac:dyDescent="0.2"/>
  <cols>
    <col min="1" max="1" width="9.5703125" style="1" bestFit="1" customWidth="1"/>
    <col min="2" max="2" width="15" style="1" bestFit="1" customWidth="1"/>
    <col min="3" max="3" width="38.5703125" style="1" bestFit="1" customWidth="1"/>
    <col min="4" max="4" width="16.85546875" style="1" bestFit="1" customWidth="1"/>
    <col min="5" max="5" width="16.140625" style="1" customWidth="1"/>
    <col min="6" max="6" width="16.5703125" style="1" customWidth="1"/>
    <col min="7" max="7" width="13.85546875" style="1" bestFit="1" customWidth="1"/>
    <col min="8" max="8" width="21.85546875" style="1" bestFit="1" customWidth="1"/>
    <col min="9" max="9" width="13.140625" style="1" customWidth="1"/>
    <col min="10" max="10" width="13.42578125" style="1" customWidth="1"/>
    <col min="11" max="11" width="13" style="1" customWidth="1"/>
    <col min="12" max="12" width="13.140625" style="1" customWidth="1"/>
    <col min="13" max="13" width="15.140625" style="1" customWidth="1"/>
    <col min="14" max="14" width="13.5703125" style="1" bestFit="1" customWidth="1"/>
    <col min="15" max="15" width="12.42578125" style="1" bestFit="1" customWidth="1"/>
    <col min="16" max="16" width="12.7109375" style="1" bestFit="1" customWidth="1"/>
    <col min="17" max="17" width="12.42578125" style="1" bestFit="1" customWidth="1"/>
    <col min="18" max="16384" width="51.28515625" style="1"/>
  </cols>
  <sheetData>
    <row r="1" spans="1:17" ht="30" x14ac:dyDescent="0.2">
      <c r="A1" s="29" t="s">
        <v>13</v>
      </c>
      <c r="B1" s="20"/>
      <c r="C1" s="20"/>
      <c r="D1" s="20"/>
      <c r="E1" s="21"/>
      <c r="F1" s="22"/>
      <c r="G1" s="22"/>
      <c r="H1" s="22"/>
      <c r="I1" s="23"/>
      <c r="J1" s="24"/>
      <c r="K1" s="24" t="s">
        <v>69</v>
      </c>
      <c r="L1" s="28" t="s">
        <v>43</v>
      </c>
      <c r="M1" s="59" t="s">
        <v>13</v>
      </c>
      <c r="N1" s="60" t="s">
        <v>13</v>
      </c>
      <c r="O1" s="60" t="s">
        <v>13</v>
      </c>
      <c r="P1" s="60" t="s">
        <v>13</v>
      </c>
      <c r="Q1" s="61">
        <f>SUM(Q3:Q60)</f>
        <v>49500</v>
      </c>
    </row>
    <row r="2" spans="1:17" ht="75.75" thickBot="1" x14ac:dyDescent="0.25">
      <c r="A2" s="42" t="s">
        <v>26</v>
      </c>
      <c r="B2" s="43" t="s">
        <v>27</v>
      </c>
      <c r="C2" s="44" t="s">
        <v>14</v>
      </c>
      <c r="D2" s="45" t="s">
        <v>11</v>
      </c>
      <c r="E2" s="46" t="s">
        <v>15</v>
      </c>
      <c r="F2" s="46" t="s">
        <v>16</v>
      </c>
      <c r="G2" s="46" t="s">
        <v>0</v>
      </c>
      <c r="H2" s="46" t="s">
        <v>1</v>
      </c>
      <c r="I2" s="46" t="s">
        <v>17</v>
      </c>
      <c r="J2" s="46" t="s">
        <v>18</v>
      </c>
      <c r="K2" s="46" t="s">
        <v>19</v>
      </c>
      <c r="L2" s="46" t="s">
        <v>20</v>
      </c>
      <c r="M2" s="46" t="s">
        <v>21</v>
      </c>
      <c r="N2" s="46" t="s">
        <v>22</v>
      </c>
      <c r="O2" s="46" t="s">
        <v>23</v>
      </c>
      <c r="P2" s="46" t="s">
        <v>24</v>
      </c>
      <c r="Q2" s="47" t="s">
        <v>25</v>
      </c>
    </row>
    <row r="3" spans="1:17" ht="15" x14ac:dyDescent="0.2">
      <c r="A3" s="37" t="s">
        <v>7</v>
      </c>
      <c r="B3" s="38" t="s">
        <v>3</v>
      </c>
      <c r="C3" s="38" t="s">
        <v>8</v>
      </c>
      <c r="D3" s="38" t="s">
        <v>12</v>
      </c>
      <c r="E3" s="39">
        <v>43145</v>
      </c>
      <c r="F3" s="39">
        <v>43145</v>
      </c>
      <c r="G3" s="38" t="s">
        <v>9</v>
      </c>
      <c r="H3" s="38" t="s">
        <v>10</v>
      </c>
      <c r="I3" s="38">
        <v>0</v>
      </c>
      <c r="J3" s="38">
        <v>15</v>
      </c>
      <c r="K3" s="38">
        <v>15</v>
      </c>
      <c r="L3" s="39">
        <v>43160</v>
      </c>
      <c r="M3" s="40">
        <f t="shared" ref="M3:M31" si="0">IF(AND($I3&lt;=7,$K3&gt;=15,$K3&lt;=20),750,0)</f>
        <v>750</v>
      </c>
      <c r="N3" s="40">
        <f t="shared" ref="N3:N31" si="1">IF(AND($I3&lt;=7,$K3&gt;=21),1500,0)</f>
        <v>0</v>
      </c>
      <c r="O3" s="40">
        <f t="shared" ref="O3:O31" si="2">IF(AND($I3&gt;7,$J3&gt;=22,$J3&lt;=27),750,0)</f>
        <v>0</v>
      </c>
      <c r="P3" s="40">
        <f t="shared" ref="P3:P31" si="3">IF(AND($I3&gt;7,$J3&gt;=28),1500,0)</f>
        <v>0</v>
      </c>
      <c r="Q3" s="41">
        <f t="shared" ref="Q3:Q31" si="4">SUM(M3:P3)</f>
        <v>750</v>
      </c>
    </row>
    <row r="4" spans="1:17" ht="15" x14ac:dyDescent="0.2">
      <c r="A4" s="30" t="s">
        <v>7</v>
      </c>
      <c r="B4" s="25" t="s">
        <v>6</v>
      </c>
      <c r="C4" s="25" t="s">
        <v>41</v>
      </c>
      <c r="D4" s="25" t="s">
        <v>12</v>
      </c>
      <c r="E4" s="26">
        <v>43109</v>
      </c>
      <c r="F4" s="26">
        <v>43109</v>
      </c>
      <c r="G4" s="25" t="s">
        <v>9</v>
      </c>
      <c r="H4" s="25" t="s">
        <v>10</v>
      </c>
      <c r="I4" s="25">
        <v>0</v>
      </c>
      <c r="J4" s="25">
        <v>51</v>
      </c>
      <c r="K4" s="25">
        <v>51</v>
      </c>
      <c r="L4" s="26">
        <v>43160</v>
      </c>
      <c r="M4" s="2">
        <f t="shared" si="0"/>
        <v>0</v>
      </c>
      <c r="N4" s="2">
        <f t="shared" si="1"/>
        <v>1500</v>
      </c>
      <c r="O4" s="2">
        <f t="shared" si="2"/>
        <v>0</v>
      </c>
      <c r="P4" s="2">
        <f t="shared" si="3"/>
        <v>0</v>
      </c>
      <c r="Q4" s="31">
        <f t="shared" si="4"/>
        <v>1500</v>
      </c>
    </row>
    <row r="5" spans="1:17" ht="15" x14ac:dyDescent="0.2">
      <c r="A5" s="30" t="s">
        <v>7</v>
      </c>
      <c r="B5" s="25" t="s">
        <v>6</v>
      </c>
      <c r="C5" s="25" t="s">
        <v>50</v>
      </c>
      <c r="D5" s="25" t="s">
        <v>12</v>
      </c>
      <c r="E5" s="26">
        <v>43164</v>
      </c>
      <c r="F5" s="26">
        <v>43140</v>
      </c>
      <c r="G5" s="25" t="s">
        <v>51</v>
      </c>
      <c r="H5" s="25" t="s">
        <v>52</v>
      </c>
      <c r="I5" s="25">
        <v>24</v>
      </c>
      <c r="J5" s="25">
        <v>25</v>
      </c>
      <c r="K5" s="25">
        <v>1</v>
      </c>
      <c r="L5" s="26">
        <v>43165</v>
      </c>
      <c r="M5" s="2">
        <f t="shared" si="0"/>
        <v>0</v>
      </c>
      <c r="N5" s="2">
        <f t="shared" si="1"/>
        <v>0</v>
      </c>
      <c r="O5" s="2">
        <f t="shared" si="2"/>
        <v>750</v>
      </c>
      <c r="P5" s="2">
        <f t="shared" si="3"/>
        <v>0</v>
      </c>
      <c r="Q5" s="31">
        <f t="shared" si="4"/>
        <v>750</v>
      </c>
    </row>
    <row r="6" spans="1:17" ht="15" x14ac:dyDescent="0.2">
      <c r="A6" s="30" t="s">
        <v>7</v>
      </c>
      <c r="B6" s="25" t="s">
        <v>3</v>
      </c>
      <c r="C6" s="25" t="s">
        <v>8</v>
      </c>
      <c r="D6" s="25" t="s">
        <v>12</v>
      </c>
      <c r="E6" s="26">
        <v>43153</v>
      </c>
      <c r="F6" s="26">
        <v>43153</v>
      </c>
      <c r="G6" s="25" t="s">
        <v>9</v>
      </c>
      <c r="H6" s="25" t="s">
        <v>10</v>
      </c>
      <c r="I6" s="25">
        <v>0</v>
      </c>
      <c r="J6" s="25">
        <v>15</v>
      </c>
      <c r="K6" s="25">
        <v>15</v>
      </c>
      <c r="L6" s="26">
        <v>43165</v>
      </c>
      <c r="M6" s="2">
        <f t="shared" si="0"/>
        <v>750</v>
      </c>
      <c r="N6" s="2">
        <f t="shared" si="1"/>
        <v>0</v>
      </c>
      <c r="O6" s="2">
        <f t="shared" si="2"/>
        <v>0</v>
      </c>
      <c r="P6" s="2">
        <f t="shared" si="3"/>
        <v>0</v>
      </c>
      <c r="Q6" s="31">
        <f t="shared" si="4"/>
        <v>750</v>
      </c>
    </row>
    <row r="7" spans="1:17" ht="15" x14ac:dyDescent="0.2">
      <c r="A7" s="30" t="s">
        <v>7</v>
      </c>
      <c r="B7" s="25" t="s">
        <v>3</v>
      </c>
      <c r="C7" s="25" t="s">
        <v>8</v>
      </c>
      <c r="D7" s="25" t="s">
        <v>12</v>
      </c>
      <c r="E7" s="26">
        <v>43153</v>
      </c>
      <c r="F7" s="26">
        <v>43153</v>
      </c>
      <c r="G7" s="25" t="s">
        <v>9</v>
      </c>
      <c r="H7" s="25" t="s">
        <v>10</v>
      </c>
      <c r="I7" s="25">
        <v>0</v>
      </c>
      <c r="J7" s="25">
        <v>16</v>
      </c>
      <c r="K7" s="25">
        <v>16</v>
      </c>
      <c r="L7" s="26">
        <v>43166</v>
      </c>
      <c r="M7" s="2">
        <f t="shared" si="0"/>
        <v>750</v>
      </c>
      <c r="N7" s="2">
        <f t="shared" si="1"/>
        <v>0</v>
      </c>
      <c r="O7" s="2">
        <f t="shared" si="2"/>
        <v>0</v>
      </c>
      <c r="P7" s="2">
        <f t="shared" si="3"/>
        <v>0</v>
      </c>
      <c r="Q7" s="31">
        <f t="shared" si="4"/>
        <v>750</v>
      </c>
    </row>
    <row r="8" spans="1:17" ht="15" x14ac:dyDescent="0.2">
      <c r="A8" s="30" t="s">
        <v>7</v>
      </c>
      <c r="B8" s="25" t="s">
        <v>3</v>
      </c>
      <c r="C8" s="25" t="s">
        <v>53</v>
      </c>
      <c r="D8" s="25" t="s">
        <v>12</v>
      </c>
      <c r="E8" s="26">
        <v>43160</v>
      </c>
      <c r="F8" s="26">
        <v>43160</v>
      </c>
      <c r="G8" s="25" t="s">
        <v>54</v>
      </c>
      <c r="H8" s="25" t="s">
        <v>55</v>
      </c>
      <c r="I8" s="25">
        <v>0</v>
      </c>
      <c r="J8" s="25">
        <v>15</v>
      </c>
      <c r="K8" s="25">
        <v>15</v>
      </c>
      <c r="L8" s="26">
        <v>43166</v>
      </c>
      <c r="M8" s="2">
        <f t="shared" si="0"/>
        <v>750</v>
      </c>
      <c r="N8" s="2">
        <f t="shared" si="1"/>
        <v>0</v>
      </c>
      <c r="O8" s="2">
        <f t="shared" si="2"/>
        <v>0</v>
      </c>
      <c r="P8" s="2">
        <f t="shared" si="3"/>
        <v>0</v>
      </c>
      <c r="Q8" s="31">
        <f t="shared" si="4"/>
        <v>750</v>
      </c>
    </row>
    <row r="9" spans="1:17" ht="15" x14ac:dyDescent="0.2">
      <c r="A9" s="30" t="s">
        <v>7</v>
      </c>
      <c r="B9" s="25" t="s">
        <v>3</v>
      </c>
      <c r="C9" s="25" t="s">
        <v>8</v>
      </c>
      <c r="D9" s="25" t="s">
        <v>12</v>
      </c>
      <c r="E9" s="26">
        <v>43166</v>
      </c>
      <c r="F9" s="26">
        <v>43166</v>
      </c>
      <c r="G9" s="25" t="s">
        <v>9</v>
      </c>
      <c r="H9" s="25" t="s">
        <v>10</v>
      </c>
      <c r="I9" s="25">
        <v>0</v>
      </c>
      <c r="J9" s="25">
        <v>15</v>
      </c>
      <c r="K9" s="25">
        <v>15</v>
      </c>
      <c r="L9" s="26">
        <v>43181</v>
      </c>
      <c r="M9" s="2">
        <f t="shared" si="0"/>
        <v>750</v>
      </c>
      <c r="N9" s="2">
        <f t="shared" si="1"/>
        <v>0</v>
      </c>
      <c r="O9" s="2">
        <f t="shared" si="2"/>
        <v>0</v>
      </c>
      <c r="P9" s="2">
        <f t="shared" si="3"/>
        <v>0</v>
      </c>
      <c r="Q9" s="31">
        <f t="shared" si="4"/>
        <v>750</v>
      </c>
    </row>
    <row r="10" spans="1:17" ht="15" x14ac:dyDescent="0.2">
      <c r="A10" s="30" t="s">
        <v>7</v>
      </c>
      <c r="B10" s="25" t="s">
        <v>3</v>
      </c>
      <c r="C10" s="25" t="s">
        <v>8</v>
      </c>
      <c r="D10" s="25" t="s">
        <v>12</v>
      </c>
      <c r="E10" s="26">
        <v>43166</v>
      </c>
      <c r="F10" s="26">
        <v>43166</v>
      </c>
      <c r="G10" s="25" t="s">
        <v>9</v>
      </c>
      <c r="H10" s="25" t="s">
        <v>10</v>
      </c>
      <c r="I10" s="25">
        <v>0</v>
      </c>
      <c r="J10" s="25">
        <v>16</v>
      </c>
      <c r="K10" s="25">
        <v>16</v>
      </c>
      <c r="L10" s="26">
        <v>43182</v>
      </c>
      <c r="M10" s="2">
        <f t="shared" si="0"/>
        <v>750</v>
      </c>
      <c r="N10" s="2">
        <f t="shared" si="1"/>
        <v>0</v>
      </c>
      <c r="O10" s="2">
        <f t="shared" si="2"/>
        <v>0</v>
      </c>
      <c r="P10" s="2">
        <f t="shared" si="3"/>
        <v>0</v>
      </c>
      <c r="Q10" s="31">
        <f t="shared" si="4"/>
        <v>750</v>
      </c>
    </row>
    <row r="11" spans="1:17" ht="15" x14ac:dyDescent="0.2">
      <c r="A11" s="30" t="s">
        <v>7</v>
      </c>
      <c r="B11" s="25" t="s">
        <v>3</v>
      </c>
      <c r="C11" s="25" t="s">
        <v>8</v>
      </c>
      <c r="D11" s="25" t="s">
        <v>12</v>
      </c>
      <c r="E11" s="26">
        <v>43167</v>
      </c>
      <c r="F11" s="26">
        <v>43167</v>
      </c>
      <c r="G11" s="25" t="s">
        <v>9</v>
      </c>
      <c r="H11" s="25" t="s">
        <v>10</v>
      </c>
      <c r="I11" s="25">
        <v>0</v>
      </c>
      <c r="J11" s="25">
        <v>15</v>
      </c>
      <c r="K11" s="25">
        <v>15</v>
      </c>
      <c r="L11" s="26">
        <v>43182</v>
      </c>
      <c r="M11" s="2">
        <f t="shared" si="0"/>
        <v>750</v>
      </c>
      <c r="N11" s="2">
        <f t="shared" si="1"/>
        <v>0</v>
      </c>
      <c r="O11" s="2">
        <f t="shared" si="2"/>
        <v>0</v>
      </c>
      <c r="P11" s="2">
        <f t="shared" si="3"/>
        <v>0</v>
      </c>
      <c r="Q11" s="31">
        <f t="shared" si="4"/>
        <v>750</v>
      </c>
    </row>
    <row r="12" spans="1:17" ht="15" x14ac:dyDescent="0.2">
      <c r="A12" s="30" t="s">
        <v>7</v>
      </c>
      <c r="B12" s="25" t="s">
        <v>3</v>
      </c>
      <c r="C12" s="25" t="s">
        <v>8</v>
      </c>
      <c r="D12" s="25" t="s">
        <v>12</v>
      </c>
      <c r="E12" s="26">
        <v>43166</v>
      </c>
      <c r="F12" s="26">
        <v>43166</v>
      </c>
      <c r="G12" s="25" t="s">
        <v>9</v>
      </c>
      <c r="H12" s="25" t="s">
        <v>10</v>
      </c>
      <c r="I12" s="25">
        <v>0</v>
      </c>
      <c r="J12" s="25">
        <v>17</v>
      </c>
      <c r="K12" s="25">
        <v>17</v>
      </c>
      <c r="L12" s="26">
        <v>43183</v>
      </c>
      <c r="M12" s="2">
        <f t="shared" si="0"/>
        <v>750</v>
      </c>
      <c r="N12" s="2">
        <f t="shared" si="1"/>
        <v>0</v>
      </c>
      <c r="O12" s="2">
        <f t="shared" si="2"/>
        <v>0</v>
      </c>
      <c r="P12" s="2">
        <f t="shared" si="3"/>
        <v>0</v>
      </c>
      <c r="Q12" s="31">
        <f t="shared" si="4"/>
        <v>750</v>
      </c>
    </row>
    <row r="13" spans="1:17" ht="15" x14ac:dyDescent="0.2">
      <c r="A13" s="30" t="s">
        <v>7</v>
      </c>
      <c r="B13" s="25" t="s">
        <v>3</v>
      </c>
      <c r="C13" s="25" t="s">
        <v>8</v>
      </c>
      <c r="D13" s="25" t="s">
        <v>12</v>
      </c>
      <c r="E13" s="26">
        <v>43167</v>
      </c>
      <c r="F13" s="26">
        <v>43167</v>
      </c>
      <c r="G13" s="25" t="s">
        <v>9</v>
      </c>
      <c r="H13" s="25" t="s">
        <v>10</v>
      </c>
      <c r="I13" s="25">
        <v>0</v>
      </c>
      <c r="J13" s="25">
        <v>16</v>
      </c>
      <c r="K13" s="25">
        <v>16</v>
      </c>
      <c r="L13" s="26">
        <v>43183</v>
      </c>
      <c r="M13" s="2">
        <f t="shared" si="0"/>
        <v>750</v>
      </c>
      <c r="N13" s="2">
        <f t="shared" si="1"/>
        <v>0</v>
      </c>
      <c r="O13" s="2">
        <f t="shared" si="2"/>
        <v>0</v>
      </c>
      <c r="P13" s="2">
        <f t="shared" si="3"/>
        <v>0</v>
      </c>
      <c r="Q13" s="31">
        <f t="shared" si="4"/>
        <v>750</v>
      </c>
    </row>
    <row r="14" spans="1:17" ht="15" x14ac:dyDescent="0.2">
      <c r="A14" s="30" t="s">
        <v>7</v>
      </c>
      <c r="B14" s="25" t="s">
        <v>3</v>
      </c>
      <c r="C14" s="25" t="s">
        <v>8</v>
      </c>
      <c r="D14" s="25" t="s">
        <v>12</v>
      </c>
      <c r="E14" s="26">
        <v>43166</v>
      </c>
      <c r="F14" s="26">
        <v>43166</v>
      </c>
      <c r="G14" s="25" t="s">
        <v>9</v>
      </c>
      <c r="H14" s="25" t="s">
        <v>10</v>
      </c>
      <c r="I14" s="25">
        <v>0</v>
      </c>
      <c r="J14" s="25">
        <v>18</v>
      </c>
      <c r="K14" s="25">
        <v>18</v>
      </c>
      <c r="L14" s="26">
        <v>43184</v>
      </c>
      <c r="M14" s="2">
        <f t="shared" si="0"/>
        <v>750</v>
      </c>
      <c r="N14" s="2">
        <f t="shared" si="1"/>
        <v>0</v>
      </c>
      <c r="O14" s="2">
        <f t="shared" si="2"/>
        <v>0</v>
      </c>
      <c r="P14" s="2">
        <f t="shared" si="3"/>
        <v>0</v>
      </c>
      <c r="Q14" s="31">
        <f t="shared" si="4"/>
        <v>750</v>
      </c>
    </row>
    <row r="15" spans="1:17" ht="15" x14ac:dyDescent="0.2">
      <c r="A15" s="30" t="s">
        <v>7</v>
      </c>
      <c r="B15" s="25" t="s">
        <v>3</v>
      </c>
      <c r="C15" s="25" t="s">
        <v>8</v>
      </c>
      <c r="D15" s="25" t="s">
        <v>12</v>
      </c>
      <c r="E15" s="26">
        <v>43167</v>
      </c>
      <c r="F15" s="26">
        <v>43167</v>
      </c>
      <c r="G15" s="25" t="s">
        <v>9</v>
      </c>
      <c r="H15" s="25" t="s">
        <v>10</v>
      </c>
      <c r="I15" s="25">
        <v>0</v>
      </c>
      <c r="J15" s="25">
        <v>17</v>
      </c>
      <c r="K15" s="25">
        <v>17</v>
      </c>
      <c r="L15" s="26">
        <v>43184</v>
      </c>
      <c r="M15" s="2">
        <f t="shared" si="0"/>
        <v>750</v>
      </c>
      <c r="N15" s="2">
        <f t="shared" si="1"/>
        <v>0</v>
      </c>
      <c r="O15" s="2">
        <f t="shared" si="2"/>
        <v>0</v>
      </c>
      <c r="P15" s="2">
        <f t="shared" si="3"/>
        <v>0</v>
      </c>
      <c r="Q15" s="31">
        <f t="shared" si="4"/>
        <v>750</v>
      </c>
    </row>
    <row r="16" spans="1:17" ht="15" x14ac:dyDescent="0.2">
      <c r="A16" s="30" t="s">
        <v>7</v>
      </c>
      <c r="B16" s="25" t="s">
        <v>3</v>
      </c>
      <c r="C16" s="25" t="s">
        <v>8</v>
      </c>
      <c r="D16" s="25" t="s">
        <v>12</v>
      </c>
      <c r="E16" s="26">
        <v>43166</v>
      </c>
      <c r="F16" s="26">
        <v>43166</v>
      </c>
      <c r="G16" s="25" t="s">
        <v>9</v>
      </c>
      <c r="H16" s="25" t="s">
        <v>10</v>
      </c>
      <c r="I16" s="25">
        <v>0</v>
      </c>
      <c r="J16" s="25">
        <v>19</v>
      </c>
      <c r="K16" s="25">
        <v>19</v>
      </c>
      <c r="L16" s="26">
        <v>43185</v>
      </c>
      <c r="M16" s="2">
        <f t="shared" si="0"/>
        <v>750</v>
      </c>
      <c r="N16" s="2">
        <f t="shared" si="1"/>
        <v>0</v>
      </c>
      <c r="O16" s="2">
        <f t="shared" si="2"/>
        <v>0</v>
      </c>
      <c r="P16" s="2">
        <f t="shared" si="3"/>
        <v>0</v>
      </c>
      <c r="Q16" s="31">
        <f t="shared" si="4"/>
        <v>750</v>
      </c>
    </row>
    <row r="17" spans="1:17" ht="15" x14ac:dyDescent="0.2">
      <c r="A17" s="30" t="s">
        <v>7</v>
      </c>
      <c r="B17" s="25" t="s">
        <v>3</v>
      </c>
      <c r="C17" s="25" t="s">
        <v>8</v>
      </c>
      <c r="D17" s="25" t="s">
        <v>12</v>
      </c>
      <c r="E17" s="26">
        <v>43167</v>
      </c>
      <c r="F17" s="26">
        <v>43167</v>
      </c>
      <c r="G17" s="25" t="s">
        <v>9</v>
      </c>
      <c r="H17" s="25" t="s">
        <v>10</v>
      </c>
      <c r="I17" s="25">
        <v>0</v>
      </c>
      <c r="J17" s="25">
        <v>18</v>
      </c>
      <c r="K17" s="25">
        <v>18</v>
      </c>
      <c r="L17" s="26">
        <v>43185</v>
      </c>
      <c r="M17" s="2">
        <f t="shared" si="0"/>
        <v>750</v>
      </c>
      <c r="N17" s="2">
        <f t="shared" si="1"/>
        <v>0</v>
      </c>
      <c r="O17" s="2">
        <f t="shared" si="2"/>
        <v>0</v>
      </c>
      <c r="P17" s="2">
        <f t="shared" si="3"/>
        <v>0</v>
      </c>
      <c r="Q17" s="31">
        <f t="shared" si="4"/>
        <v>750</v>
      </c>
    </row>
    <row r="18" spans="1:17" ht="15" x14ac:dyDescent="0.2">
      <c r="A18" s="30" t="s">
        <v>7</v>
      </c>
      <c r="B18" s="25" t="s">
        <v>3</v>
      </c>
      <c r="C18" s="25" t="s">
        <v>8</v>
      </c>
      <c r="D18" s="25" t="s">
        <v>12</v>
      </c>
      <c r="E18" s="26">
        <v>43166</v>
      </c>
      <c r="F18" s="26">
        <v>43166</v>
      </c>
      <c r="G18" s="25" t="s">
        <v>9</v>
      </c>
      <c r="H18" s="25" t="s">
        <v>10</v>
      </c>
      <c r="I18" s="25">
        <v>0</v>
      </c>
      <c r="J18" s="25">
        <v>20</v>
      </c>
      <c r="K18" s="25">
        <v>20</v>
      </c>
      <c r="L18" s="26">
        <v>43186</v>
      </c>
      <c r="M18" s="2">
        <f t="shared" si="0"/>
        <v>750</v>
      </c>
      <c r="N18" s="2">
        <f t="shared" si="1"/>
        <v>0</v>
      </c>
      <c r="O18" s="2">
        <f t="shared" si="2"/>
        <v>0</v>
      </c>
      <c r="P18" s="2">
        <f t="shared" si="3"/>
        <v>0</v>
      </c>
      <c r="Q18" s="31">
        <f t="shared" si="4"/>
        <v>750</v>
      </c>
    </row>
    <row r="19" spans="1:17" ht="15" x14ac:dyDescent="0.2">
      <c r="A19" s="30" t="s">
        <v>7</v>
      </c>
      <c r="B19" s="25" t="s">
        <v>3</v>
      </c>
      <c r="C19" s="25" t="s">
        <v>8</v>
      </c>
      <c r="D19" s="25" t="s">
        <v>12</v>
      </c>
      <c r="E19" s="26">
        <v>43167</v>
      </c>
      <c r="F19" s="26">
        <v>43167</v>
      </c>
      <c r="G19" s="25" t="s">
        <v>9</v>
      </c>
      <c r="H19" s="25" t="s">
        <v>10</v>
      </c>
      <c r="I19" s="25">
        <v>0</v>
      </c>
      <c r="J19" s="25">
        <v>19</v>
      </c>
      <c r="K19" s="25">
        <v>19</v>
      </c>
      <c r="L19" s="26">
        <v>43186</v>
      </c>
      <c r="M19" s="2">
        <f t="shared" si="0"/>
        <v>750</v>
      </c>
      <c r="N19" s="2">
        <f t="shared" si="1"/>
        <v>0</v>
      </c>
      <c r="O19" s="2">
        <f t="shared" si="2"/>
        <v>0</v>
      </c>
      <c r="P19" s="2">
        <f t="shared" si="3"/>
        <v>0</v>
      </c>
      <c r="Q19" s="31">
        <f t="shared" si="4"/>
        <v>750</v>
      </c>
    </row>
    <row r="20" spans="1:17" ht="15" x14ac:dyDescent="0.2">
      <c r="A20" s="30" t="s">
        <v>7</v>
      </c>
      <c r="B20" s="25" t="s">
        <v>3</v>
      </c>
      <c r="C20" s="25" t="s">
        <v>8</v>
      </c>
      <c r="D20" s="25" t="s">
        <v>12</v>
      </c>
      <c r="E20" s="26">
        <v>43167</v>
      </c>
      <c r="F20" s="26">
        <v>43167</v>
      </c>
      <c r="G20" s="25" t="s">
        <v>9</v>
      </c>
      <c r="H20" s="25" t="s">
        <v>10</v>
      </c>
      <c r="I20" s="25">
        <v>0</v>
      </c>
      <c r="J20" s="25">
        <v>20</v>
      </c>
      <c r="K20" s="25">
        <v>20</v>
      </c>
      <c r="L20" s="26">
        <v>43187</v>
      </c>
      <c r="M20" s="2">
        <f t="shared" si="0"/>
        <v>750</v>
      </c>
      <c r="N20" s="2">
        <f t="shared" si="1"/>
        <v>0</v>
      </c>
      <c r="O20" s="2">
        <f t="shared" si="2"/>
        <v>0</v>
      </c>
      <c r="P20" s="2">
        <f t="shared" si="3"/>
        <v>0</v>
      </c>
      <c r="Q20" s="31">
        <f t="shared" si="4"/>
        <v>750</v>
      </c>
    </row>
    <row r="21" spans="1:17" ht="15" x14ac:dyDescent="0.2">
      <c r="A21" s="30" t="s">
        <v>7</v>
      </c>
      <c r="B21" s="25" t="s">
        <v>3</v>
      </c>
      <c r="C21" s="25" t="s">
        <v>8</v>
      </c>
      <c r="D21" s="25" t="s">
        <v>12</v>
      </c>
      <c r="E21" s="26">
        <v>43166</v>
      </c>
      <c r="F21" s="26">
        <v>43166</v>
      </c>
      <c r="G21" s="25" t="s">
        <v>9</v>
      </c>
      <c r="H21" s="25" t="s">
        <v>10</v>
      </c>
      <c r="I21" s="25">
        <v>0</v>
      </c>
      <c r="J21" s="25">
        <v>21</v>
      </c>
      <c r="K21" s="25">
        <v>21</v>
      </c>
      <c r="L21" s="26">
        <v>43187</v>
      </c>
      <c r="M21" s="2">
        <f t="shared" si="0"/>
        <v>0</v>
      </c>
      <c r="N21" s="2">
        <f t="shared" si="1"/>
        <v>1500</v>
      </c>
      <c r="O21" s="2">
        <f t="shared" si="2"/>
        <v>0</v>
      </c>
      <c r="P21" s="2">
        <f t="shared" si="3"/>
        <v>0</v>
      </c>
      <c r="Q21" s="31">
        <f t="shared" si="4"/>
        <v>1500</v>
      </c>
    </row>
    <row r="22" spans="1:17" ht="15" x14ac:dyDescent="0.2">
      <c r="A22" s="30" t="s">
        <v>7</v>
      </c>
      <c r="B22" s="25" t="s">
        <v>3</v>
      </c>
      <c r="C22" s="25" t="s">
        <v>8</v>
      </c>
      <c r="D22" s="25" t="s">
        <v>12</v>
      </c>
      <c r="E22" s="26">
        <v>43166</v>
      </c>
      <c r="F22" s="26">
        <v>43166</v>
      </c>
      <c r="G22" s="25" t="s">
        <v>9</v>
      </c>
      <c r="H22" s="25" t="s">
        <v>10</v>
      </c>
      <c r="I22" s="25">
        <v>0</v>
      </c>
      <c r="J22" s="25">
        <v>22</v>
      </c>
      <c r="K22" s="25">
        <v>22</v>
      </c>
      <c r="L22" s="26">
        <v>43188</v>
      </c>
      <c r="M22" s="2">
        <f t="shared" si="0"/>
        <v>0</v>
      </c>
      <c r="N22" s="2">
        <f t="shared" si="1"/>
        <v>1500</v>
      </c>
      <c r="O22" s="2">
        <f t="shared" si="2"/>
        <v>0</v>
      </c>
      <c r="P22" s="2">
        <f t="shared" si="3"/>
        <v>0</v>
      </c>
      <c r="Q22" s="31">
        <f t="shared" si="4"/>
        <v>1500</v>
      </c>
    </row>
    <row r="23" spans="1:17" ht="15" x14ac:dyDescent="0.2">
      <c r="A23" s="30" t="s">
        <v>7</v>
      </c>
      <c r="B23" s="25" t="s">
        <v>3</v>
      </c>
      <c r="C23" s="25" t="s">
        <v>8</v>
      </c>
      <c r="D23" s="25" t="s">
        <v>12</v>
      </c>
      <c r="E23" s="26">
        <v>43167</v>
      </c>
      <c r="F23" s="26">
        <v>43167</v>
      </c>
      <c r="G23" s="25" t="s">
        <v>9</v>
      </c>
      <c r="H23" s="25" t="s">
        <v>10</v>
      </c>
      <c r="I23" s="25">
        <v>0</v>
      </c>
      <c r="J23" s="25">
        <v>21</v>
      </c>
      <c r="K23" s="25">
        <v>21</v>
      </c>
      <c r="L23" s="26">
        <v>43188</v>
      </c>
      <c r="M23" s="2">
        <f t="shared" si="0"/>
        <v>0</v>
      </c>
      <c r="N23" s="2">
        <f t="shared" si="1"/>
        <v>1500</v>
      </c>
      <c r="O23" s="2">
        <f t="shared" si="2"/>
        <v>0</v>
      </c>
      <c r="P23" s="2">
        <f t="shared" si="3"/>
        <v>0</v>
      </c>
      <c r="Q23" s="31">
        <f t="shared" si="4"/>
        <v>1500</v>
      </c>
    </row>
    <row r="24" spans="1:17" ht="15" x14ac:dyDescent="0.2">
      <c r="A24" s="30" t="s">
        <v>7</v>
      </c>
      <c r="B24" s="25" t="s">
        <v>3</v>
      </c>
      <c r="C24" s="25" t="s">
        <v>8</v>
      </c>
      <c r="D24" s="25" t="s">
        <v>12</v>
      </c>
      <c r="E24" s="26">
        <v>43166</v>
      </c>
      <c r="F24" s="26">
        <v>43166</v>
      </c>
      <c r="G24" s="25" t="s">
        <v>9</v>
      </c>
      <c r="H24" s="25" t="s">
        <v>10</v>
      </c>
      <c r="I24" s="25">
        <v>0</v>
      </c>
      <c r="J24" s="25">
        <v>23</v>
      </c>
      <c r="K24" s="25">
        <v>23</v>
      </c>
      <c r="L24" s="26">
        <v>43189</v>
      </c>
      <c r="M24" s="2">
        <f t="shared" si="0"/>
        <v>0</v>
      </c>
      <c r="N24" s="2">
        <f t="shared" si="1"/>
        <v>1500</v>
      </c>
      <c r="O24" s="2">
        <f t="shared" si="2"/>
        <v>0</v>
      </c>
      <c r="P24" s="2">
        <f t="shared" si="3"/>
        <v>0</v>
      </c>
      <c r="Q24" s="31">
        <f t="shared" si="4"/>
        <v>1500</v>
      </c>
    </row>
    <row r="25" spans="1:17" ht="15.75" thickBot="1" x14ac:dyDescent="0.25">
      <c r="A25" s="48" t="s">
        <v>7</v>
      </c>
      <c r="B25" s="49" t="s">
        <v>3</v>
      </c>
      <c r="C25" s="49" t="s">
        <v>8</v>
      </c>
      <c r="D25" s="49" t="s">
        <v>12</v>
      </c>
      <c r="E25" s="50">
        <v>43166</v>
      </c>
      <c r="F25" s="50">
        <v>43166</v>
      </c>
      <c r="G25" s="49" t="s">
        <v>9</v>
      </c>
      <c r="H25" s="49" t="s">
        <v>10</v>
      </c>
      <c r="I25" s="49">
        <v>0</v>
      </c>
      <c r="J25" s="49">
        <v>24</v>
      </c>
      <c r="K25" s="49">
        <v>24</v>
      </c>
      <c r="L25" s="50">
        <v>43190</v>
      </c>
      <c r="M25" s="51">
        <f t="shared" si="0"/>
        <v>0</v>
      </c>
      <c r="N25" s="51">
        <f t="shared" si="1"/>
        <v>1500</v>
      </c>
      <c r="O25" s="51">
        <f t="shared" si="2"/>
        <v>0</v>
      </c>
      <c r="P25" s="51">
        <f t="shared" si="3"/>
        <v>0</v>
      </c>
      <c r="Q25" s="52">
        <f t="shared" si="4"/>
        <v>1500</v>
      </c>
    </row>
    <row r="26" spans="1:17" ht="15" x14ac:dyDescent="0.2">
      <c r="A26" s="53" t="s">
        <v>2</v>
      </c>
      <c r="B26" s="54" t="s">
        <v>3</v>
      </c>
      <c r="C26" s="54" t="s">
        <v>42</v>
      </c>
      <c r="D26" s="54" t="s">
        <v>12</v>
      </c>
      <c r="E26" s="55">
        <v>43144</v>
      </c>
      <c r="F26" s="55">
        <v>43144</v>
      </c>
      <c r="G26" s="54" t="s">
        <v>4</v>
      </c>
      <c r="H26" s="54" t="s">
        <v>5</v>
      </c>
      <c r="I26" s="54">
        <v>0</v>
      </c>
      <c r="J26" s="54">
        <v>16</v>
      </c>
      <c r="K26" s="54">
        <v>16</v>
      </c>
      <c r="L26" s="55">
        <v>43160</v>
      </c>
      <c r="M26" s="56">
        <f t="shared" si="0"/>
        <v>750</v>
      </c>
      <c r="N26" s="56">
        <f t="shared" si="1"/>
        <v>0</v>
      </c>
      <c r="O26" s="56">
        <f t="shared" si="2"/>
        <v>0</v>
      </c>
      <c r="P26" s="56">
        <f t="shared" si="3"/>
        <v>0</v>
      </c>
      <c r="Q26" s="57">
        <f t="shared" si="4"/>
        <v>750</v>
      </c>
    </row>
    <row r="27" spans="1:17" ht="15" x14ac:dyDescent="0.2">
      <c r="A27" s="30" t="s">
        <v>2</v>
      </c>
      <c r="B27" s="25" t="s">
        <v>6</v>
      </c>
      <c r="C27" s="25" t="s">
        <v>59</v>
      </c>
      <c r="D27" s="25" t="s">
        <v>12</v>
      </c>
      <c r="E27" s="26">
        <v>43146</v>
      </c>
      <c r="F27" s="26">
        <v>43146</v>
      </c>
      <c r="G27" s="25" t="s">
        <v>4</v>
      </c>
      <c r="H27" s="25" t="s">
        <v>5</v>
      </c>
      <c r="I27" s="25">
        <v>0</v>
      </c>
      <c r="J27" s="25">
        <v>15</v>
      </c>
      <c r="K27" s="25">
        <v>15</v>
      </c>
      <c r="L27" s="26">
        <v>43161</v>
      </c>
      <c r="M27" s="2">
        <f t="shared" si="0"/>
        <v>750</v>
      </c>
      <c r="N27" s="2">
        <f t="shared" si="1"/>
        <v>0</v>
      </c>
      <c r="O27" s="2">
        <f t="shared" si="2"/>
        <v>0</v>
      </c>
      <c r="P27" s="2">
        <f t="shared" si="3"/>
        <v>0</v>
      </c>
      <c r="Q27" s="31">
        <f t="shared" si="4"/>
        <v>750</v>
      </c>
    </row>
    <row r="28" spans="1:17" ht="15" x14ac:dyDescent="0.2">
      <c r="A28" s="30" t="s">
        <v>2</v>
      </c>
      <c r="B28" s="25" t="s">
        <v>6</v>
      </c>
      <c r="C28" s="25" t="s">
        <v>64</v>
      </c>
      <c r="D28" s="25" t="s">
        <v>12</v>
      </c>
      <c r="E28" s="26">
        <v>43146</v>
      </c>
      <c r="F28" s="26">
        <v>43146</v>
      </c>
      <c r="G28" s="25" t="s">
        <v>4</v>
      </c>
      <c r="H28" s="25" t="s">
        <v>5</v>
      </c>
      <c r="I28" s="25">
        <v>0</v>
      </c>
      <c r="J28" s="25">
        <v>15</v>
      </c>
      <c r="K28" s="25">
        <v>15</v>
      </c>
      <c r="L28" s="26">
        <v>43161</v>
      </c>
      <c r="M28" s="2">
        <f t="shared" si="0"/>
        <v>750</v>
      </c>
      <c r="N28" s="2">
        <f t="shared" si="1"/>
        <v>0</v>
      </c>
      <c r="O28" s="2">
        <f t="shared" si="2"/>
        <v>0</v>
      </c>
      <c r="P28" s="2">
        <f t="shared" si="3"/>
        <v>0</v>
      </c>
      <c r="Q28" s="31">
        <f t="shared" si="4"/>
        <v>750</v>
      </c>
    </row>
    <row r="29" spans="1:17" ht="15" x14ac:dyDescent="0.2">
      <c r="A29" s="30" t="s">
        <v>2</v>
      </c>
      <c r="B29" s="25" t="s">
        <v>6</v>
      </c>
      <c r="C29" s="25" t="s">
        <v>59</v>
      </c>
      <c r="D29" s="25" t="s">
        <v>12</v>
      </c>
      <c r="E29" s="26">
        <v>43146</v>
      </c>
      <c r="F29" s="26">
        <v>43146</v>
      </c>
      <c r="G29" s="25" t="s">
        <v>4</v>
      </c>
      <c r="H29" s="25" t="s">
        <v>5</v>
      </c>
      <c r="I29" s="25">
        <v>0</v>
      </c>
      <c r="J29" s="25">
        <v>16</v>
      </c>
      <c r="K29" s="25">
        <v>16</v>
      </c>
      <c r="L29" s="26">
        <v>43162</v>
      </c>
      <c r="M29" s="2">
        <f t="shared" si="0"/>
        <v>750</v>
      </c>
      <c r="N29" s="2">
        <f t="shared" si="1"/>
        <v>0</v>
      </c>
      <c r="O29" s="2">
        <f t="shared" si="2"/>
        <v>0</v>
      </c>
      <c r="P29" s="2">
        <f t="shared" si="3"/>
        <v>0</v>
      </c>
      <c r="Q29" s="31">
        <f t="shared" si="4"/>
        <v>750</v>
      </c>
    </row>
    <row r="30" spans="1:17" ht="15" x14ac:dyDescent="0.2">
      <c r="A30" s="30" t="s">
        <v>2</v>
      </c>
      <c r="B30" s="25" t="s">
        <v>6</v>
      </c>
      <c r="C30" s="25" t="s">
        <v>64</v>
      </c>
      <c r="D30" s="25" t="s">
        <v>12</v>
      </c>
      <c r="E30" s="26">
        <v>43146</v>
      </c>
      <c r="F30" s="26">
        <v>43146</v>
      </c>
      <c r="G30" s="25" t="s">
        <v>4</v>
      </c>
      <c r="H30" s="25" t="s">
        <v>5</v>
      </c>
      <c r="I30" s="25">
        <v>0</v>
      </c>
      <c r="J30" s="25">
        <v>16</v>
      </c>
      <c r="K30" s="25">
        <v>16</v>
      </c>
      <c r="L30" s="26">
        <v>43162</v>
      </c>
      <c r="M30" s="2">
        <f t="shared" si="0"/>
        <v>750</v>
      </c>
      <c r="N30" s="2">
        <f t="shared" si="1"/>
        <v>0</v>
      </c>
      <c r="O30" s="2">
        <f t="shared" si="2"/>
        <v>0</v>
      </c>
      <c r="P30" s="2">
        <f t="shared" si="3"/>
        <v>0</v>
      </c>
      <c r="Q30" s="31">
        <f t="shared" si="4"/>
        <v>750</v>
      </c>
    </row>
    <row r="31" spans="1:17" ht="15" x14ac:dyDescent="0.2">
      <c r="A31" s="30" t="s">
        <v>2</v>
      </c>
      <c r="B31" s="25" t="s">
        <v>6</v>
      </c>
      <c r="C31" s="25" t="s">
        <v>59</v>
      </c>
      <c r="D31" s="25" t="s">
        <v>12</v>
      </c>
      <c r="E31" s="26">
        <v>43146</v>
      </c>
      <c r="F31" s="26">
        <v>43146</v>
      </c>
      <c r="G31" s="25" t="s">
        <v>4</v>
      </c>
      <c r="H31" s="25" t="s">
        <v>5</v>
      </c>
      <c r="I31" s="25">
        <v>0</v>
      </c>
      <c r="J31" s="25">
        <v>17</v>
      </c>
      <c r="K31" s="25">
        <v>17</v>
      </c>
      <c r="L31" s="26">
        <v>43163</v>
      </c>
      <c r="M31" s="2">
        <f t="shared" si="0"/>
        <v>750</v>
      </c>
      <c r="N31" s="2">
        <f t="shared" si="1"/>
        <v>0</v>
      </c>
      <c r="O31" s="2">
        <f t="shared" si="2"/>
        <v>0</v>
      </c>
      <c r="P31" s="2">
        <f t="shared" si="3"/>
        <v>0</v>
      </c>
      <c r="Q31" s="31">
        <f t="shared" si="4"/>
        <v>750</v>
      </c>
    </row>
    <row r="32" spans="1:17" ht="15" x14ac:dyDescent="0.2">
      <c r="A32" s="30" t="s">
        <v>2</v>
      </c>
      <c r="B32" s="25" t="s">
        <v>6</v>
      </c>
      <c r="C32" s="25" t="s">
        <v>64</v>
      </c>
      <c r="D32" s="25" t="s">
        <v>12</v>
      </c>
      <c r="E32" s="26">
        <v>43146</v>
      </c>
      <c r="F32" s="26">
        <v>43146</v>
      </c>
      <c r="G32" s="25" t="s">
        <v>4</v>
      </c>
      <c r="H32" s="25" t="s">
        <v>5</v>
      </c>
      <c r="I32" s="25">
        <v>0</v>
      </c>
      <c r="J32" s="25">
        <v>17</v>
      </c>
      <c r="K32" s="25">
        <v>17</v>
      </c>
      <c r="L32" s="26">
        <v>43163</v>
      </c>
      <c r="M32" s="2">
        <f t="shared" ref="M32:M60" si="5">IF(AND($I32&lt;=7,$K32&gt;=15,$K32&lt;=20),750,0)</f>
        <v>750</v>
      </c>
      <c r="N32" s="2">
        <f t="shared" ref="N32:N60" si="6">IF(AND($I32&lt;=7,$K32&gt;=21),1500,0)</f>
        <v>0</v>
      </c>
      <c r="O32" s="2">
        <f t="shared" ref="O32:O60" si="7">IF(AND($I32&gt;7,$J32&gt;=22,$J32&lt;=27),750,0)</f>
        <v>0</v>
      </c>
      <c r="P32" s="2">
        <f t="shared" ref="P32:P60" si="8">IF(AND($I32&gt;7,$J32&gt;=28),1500,0)</f>
        <v>0</v>
      </c>
      <c r="Q32" s="31">
        <f t="shared" ref="Q32:Q60" si="9">SUM(M32:P32)</f>
        <v>750</v>
      </c>
    </row>
    <row r="33" spans="1:17" ht="15" x14ac:dyDescent="0.2">
      <c r="A33" s="30" t="s">
        <v>2</v>
      </c>
      <c r="B33" s="25" t="s">
        <v>6</v>
      </c>
      <c r="C33" s="25" t="s">
        <v>64</v>
      </c>
      <c r="D33" s="25" t="s">
        <v>12</v>
      </c>
      <c r="E33" s="26">
        <v>43146</v>
      </c>
      <c r="F33" s="26">
        <v>43146</v>
      </c>
      <c r="G33" s="25" t="s">
        <v>4</v>
      </c>
      <c r="H33" s="25" t="s">
        <v>5</v>
      </c>
      <c r="I33" s="25">
        <v>0</v>
      </c>
      <c r="J33" s="25">
        <v>18</v>
      </c>
      <c r="K33" s="25">
        <v>18</v>
      </c>
      <c r="L33" s="26">
        <v>43164</v>
      </c>
      <c r="M33" s="2">
        <f t="shared" si="5"/>
        <v>750</v>
      </c>
      <c r="N33" s="2">
        <f t="shared" si="6"/>
        <v>0</v>
      </c>
      <c r="O33" s="2">
        <f t="shared" si="7"/>
        <v>0</v>
      </c>
      <c r="P33" s="2">
        <f t="shared" si="8"/>
        <v>0</v>
      </c>
      <c r="Q33" s="31">
        <f t="shared" si="9"/>
        <v>750</v>
      </c>
    </row>
    <row r="34" spans="1:17" ht="15" x14ac:dyDescent="0.2">
      <c r="A34" s="30" t="s">
        <v>2</v>
      </c>
      <c r="B34" s="25" t="s">
        <v>3</v>
      </c>
      <c r="C34" s="25" t="s">
        <v>42</v>
      </c>
      <c r="D34" s="25" t="s">
        <v>12</v>
      </c>
      <c r="E34" s="26">
        <v>43160</v>
      </c>
      <c r="F34" s="26">
        <v>43159</v>
      </c>
      <c r="G34" s="25" t="s">
        <v>4</v>
      </c>
      <c r="H34" s="25" t="s">
        <v>5</v>
      </c>
      <c r="I34" s="25">
        <v>1</v>
      </c>
      <c r="J34" s="25">
        <v>16</v>
      </c>
      <c r="K34" s="25">
        <v>15</v>
      </c>
      <c r="L34" s="26">
        <v>43175</v>
      </c>
      <c r="M34" s="2">
        <f t="shared" si="5"/>
        <v>750</v>
      </c>
      <c r="N34" s="2">
        <f t="shared" si="6"/>
        <v>0</v>
      </c>
      <c r="O34" s="2">
        <f t="shared" si="7"/>
        <v>0</v>
      </c>
      <c r="P34" s="2">
        <f t="shared" si="8"/>
        <v>0</v>
      </c>
      <c r="Q34" s="31">
        <f t="shared" si="9"/>
        <v>750</v>
      </c>
    </row>
    <row r="35" spans="1:17" ht="15" x14ac:dyDescent="0.2">
      <c r="A35" s="30" t="s">
        <v>2</v>
      </c>
      <c r="B35" s="25" t="s">
        <v>3</v>
      </c>
      <c r="C35" s="25" t="s">
        <v>42</v>
      </c>
      <c r="D35" s="25" t="s">
        <v>12</v>
      </c>
      <c r="E35" s="26">
        <v>43160</v>
      </c>
      <c r="F35" s="26">
        <v>43159</v>
      </c>
      <c r="G35" s="25" t="s">
        <v>4</v>
      </c>
      <c r="H35" s="25" t="s">
        <v>5</v>
      </c>
      <c r="I35" s="25">
        <v>1</v>
      </c>
      <c r="J35" s="25">
        <v>17</v>
      </c>
      <c r="K35" s="25">
        <v>16</v>
      </c>
      <c r="L35" s="26">
        <v>43176</v>
      </c>
      <c r="M35" s="2">
        <f t="shared" si="5"/>
        <v>750</v>
      </c>
      <c r="N35" s="2">
        <f t="shared" si="6"/>
        <v>0</v>
      </c>
      <c r="O35" s="2">
        <f t="shared" si="7"/>
        <v>0</v>
      </c>
      <c r="P35" s="2">
        <f t="shared" si="8"/>
        <v>0</v>
      </c>
      <c r="Q35" s="31">
        <f t="shared" si="9"/>
        <v>750</v>
      </c>
    </row>
    <row r="36" spans="1:17" ht="15" x14ac:dyDescent="0.2">
      <c r="A36" s="30" t="s">
        <v>2</v>
      </c>
      <c r="B36" s="25" t="s">
        <v>3</v>
      </c>
      <c r="C36" s="25" t="s">
        <v>42</v>
      </c>
      <c r="D36" s="25" t="s">
        <v>12</v>
      </c>
      <c r="E36" s="26">
        <v>43160</v>
      </c>
      <c r="F36" s="26">
        <v>43159</v>
      </c>
      <c r="G36" s="25" t="s">
        <v>4</v>
      </c>
      <c r="H36" s="25" t="s">
        <v>5</v>
      </c>
      <c r="I36" s="25">
        <v>1</v>
      </c>
      <c r="J36" s="25">
        <v>18</v>
      </c>
      <c r="K36" s="25">
        <v>17</v>
      </c>
      <c r="L36" s="26">
        <v>43177</v>
      </c>
      <c r="M36" s="2">
        <f t="shared" si="5"/>
        <v>750</v>
      </c>
      <c r="N36" s="2">
        <f t="shared" si="6"/>
        <v>0</v>
      </c>
      <c r="O36" s="2">
        <f t="shared" si="7"/>
        <v>0</v>
      </c>
      <c r="P36" s="2">
        <f t="shared" si="8"/>
        <v>0</v>
      </c>
      <c r="Q36" s="31">
        <f t="shared" si="9"/>
        <v>750</v>
      </c>
    </row>
    <row r="37" spans="1:17" ht="15" x14ac:dyDescent="0.2">
      <c r="A37" s="30" t="s">
        <v>2</v>
      </c>
      <c r="B37" s="25" t="s">
        <v>3</v>
      </c>
      <c r="C37" s="25" t="s">
        <v>61</v>
      </c>
      <c r="D37" s="25" t="s">
        <v>12</v>
      </c>
      <c r="E37" s="26">
        <v>43166</v>
      </c>
      <c r="F37" s="26">
        <v>43166</v>
      </c>
      <c r="G37" s="25" t="s">
        <v>62</v>
      </c>
      <c r="H37" s="25" t="s">
        <v>63</v>
      </c>
      <c r="I37" s="25">
        <v>0</v>
      </c>
      <c r="J37" s="25">
        <v>15</v>
      </c>
      <c r="K37" s="25">
        <v>15</v>
      </c>
      <c r="L37" s="26">
        <v>43181</v>
      </c>
      <c r="M37" s="2">
        <f t="shared" si="5"/>
        <v>750</v>
      </c>
      <c r="N37" s="2">
        <f t="shared" si="6"/>
        <v>0</v>
      </c>
      <c r="O37" s="2">
        <f t="shared" si="7"/>
        <v>0</v>
      </c>
      <c r="P37" s="2">
        <f t="shared" si="8"/>
        <v>0</v>
      </c>
      <c r="Q37" s="31">
        <f t="shared" si="9"/>
        <v>750</v>
      </c>
    </row>
    <row r="38" spans="1:17" ht="15" x14ac:dyDescent="0.2">
      <c r="A38" s="30" t="s">
        <v>2</v>
      </c>
      <c r="B38" s="25" t="s">
        <v>3</v>
      </c>
      <c r="C38" s="25" t="s">
        <v>61</v>
      </c>
      <c r="D38" s="25" t="s">
        <v>12</v>
      </c>
      <c r="E38" s="26">
        <v>43166</v>
      </c>
      <c r="F38" s="26">
        <v>43166</v>
      </c>
      <c r="G38" s="25" t="s">
        <v>62</v>
      </c>
      <c r="H38" s="25" t="s">
        <v>63</v>
      </c>
      <c r="I38" s="25">
        <v>0</v>
      </c>
      <c r="J38" s="25">
        <v>16</v>
      </c>
      <c r="K38" s="25">
        <v>16</v>
      </c>
      <c r="L38" s="26">
        <v>43182</v>
      </c>
      <c r="M38" s="2">
        <f t="shared" si="5"/>
        <v>750</v>
      </c>
      <c r="N38" s="2">
        <f t="shared" si="6"/>
        <v>0</v>
      </c>
      <c r="O38" s="2">
        <f t="shared" si="7"/>
        <v>0</v>
      </c>
      <c r="P38" s="2">
        <f t="shared" si="8"/>
        <v>0</v>
      </c>
      <c r="Q38" s="31">
        <f t="shared" si="9"/>
        <v>750</v>
      </c>
    </row>
    <row r="39" spans="1:17" ht="15" x14ac:dyDescent="0.2">
      <c r="A39" s="30" t="s">
        <v>2</v>
      </c>
      <c r="B39" s="25" t="s">
        <v>3</v>
      </c>
      <c r="C39" s="25" t="s">
        <v>61</v>
      </c>
      <c r="D39" s="25" t="s">
        <v>12</v>
      </c>
      <c r="E39" s="26">
        <v>43166</v>
      </c>
      <c r="F39" s="26">
        <v>43166</v>
      </c>
      <c r="G39" s="25" t="s">
        <v>62</v>
      </c>
      <c r="H39" s="25" t="s">
        <v>63</v>
      </c>
      <c r="I39" s="25">
        <v>0</v>
      </c>
      <c r="J39" s="25">
        <v>17</v>
      </c>
      <c r="K39" s="25">
        <v>17</v>
      </c>
      <c r="L39" s="26">
        <v>43183</v>
      </c>
      <c r="M39" s="2">
        <f t="shared" si="5"/>
        <v>750</v>
      </c>
      <c r="N39" s="2">
        <f t="shared" si="6"/>
        <v>0</v>
      </c>
      <c r="O39" s="2">
        <f t="shared" si="7"/>
        <v>0</v>
      </c>
      <c r="P39" s="2">
        <f t="shared" si="8"/>
        <v>0</v>
      </c>
      <c r="Q39" s="31">
        <f t="shared" si="9"/>
        <v>750</v>
      </c>
    </row>
    <row r="40" spans="1:17" ht="15" x14ac:dyDescent="0.2">
      <c r="A40" s="30" t="s">
        <v>2</v>
      </c>
      <c r="B40" s="25" t="s">
        <v>6</v>
      </c>
      <c r="C40" s="25" t="s">
        <v>56</v>
      </c>
      <c r="D40" s="25" t="s">
        <v>12</v>
      </c>
      <c r="E40" s="26">
        <v>43168</v>
      </c>
      <c r="F40" s="26">
        <v>43168</v>
      </c>
      <c r="G40" s="25" t="s">
        <v>57</v>
      </c>
      <c r="H40" s="25" t="s">
        <v>58</v>
      </c>
      <c r="I40" s="25">
        <v>0</v>
      </c>
      <c r="J40" s="25">
        <v>15</v>
      </c>
      <c r="K40" s="25">
        <v>15</v>
      </c>
      <c r="L40" s="26">
        <v>43183</v>
      </c>
      <c r="M40" s="2">
        <f t="shared" si="5"/>
        <v>750</v>
      </c>
      <c r="N40" s="2">
        <f t="shared" si="6"/>
        <v>0</v>
      </c>
      <c r="O40" s="2">
        <f t="shared" si="7"/>
        <v>0</v>
      </c>
      <c r="P40" s="2">
        <f t="shared" si="8"/>
        <v>0</v>
      </c>
      <c r="Q40" s="31">
        <f t="shared" si="9"/>
        <v>750</v>
      </c>
    </row>
    <row r="41" spans="1:17" ht="15" x14ac:dyDescent="0.2">
      <c r="A41" s="30" t="s">
        <v>2</v>
      </c>
      <c r="B41" s="25" t="s">
        <v>3</v>
      </c>
      <c r="C41" s="25" t="s">
        <v>61</v>
      </c>
      <c r="D41" s="25" t="s">
        <v>12</v>
      </c>
      <c r="E41" s="26">
        <v>43166</v>
      </c>
      <c r="F41" s="26">
        <v>43166</v>
      </c>
      <c r="G41" s="25" t="s">
        <v>62</v>
      </c>
      <c r="H41" s="25" t="s">
        <v>63</v>
      </c>
      <c r="I41" s="25">
        <v>0</v>
      </c>
      <c r="J41" s="25">
        <v>18</v>
      </c>
      <c r="K41" s="25">
        <v>18</v>
      </c>
      <c r="L41" s="26">
        <v>43184</v>
      </c>
      <c r="M41" s="2">
        <f t="shared" si="5"/>
        <v>750</v>
      </c>
      <c r="N41" s="2">
        <f t="shared" si="6"/>
        <v>0</v>
      </c>
      <c r="O41" s="2">
        <f t="shared" si="7"/>
        <v>0</v>
      </c>
      <c r="P41" s="2">
        <f t="shared" si="8"/>
        <v>0</v>
      </c>
      <c r="Q41" s="31">
        <f t="shared" si="9"/>
        <v>750</v>
      </c>
    </row>
    <row r="42" spans="1:17" ht="15" x14ac:dyDescent="0.2">
      <c r="A42" s="30" t="s">
        <v>2</v>
      </c>
      <c r="B42" s="25" t="s">
        <v>6</v>
      </c>
      <c r="C42" s="25" t="s">
        <v>56</v>
      </c>
      <c r="D42" s="25" t="s">
        <v>12</v>
      </c>
      <c r="E42" s="26">
        <v>43168</v>
      </c>
      <c r="F42" s="26">
        <v>43168</v>
      </c>
      <c r="G42" s="25" t="s">
        <v>57</v>
      </c>
      <c r="H42" s="25" t="s">
        <v>58</v>
      </c>
      <c r="I42" s="25">
        <v>0</v>
      </c>
      <c r="J42" s="25">
        <v>16</v>
      </c>
      <c r="K42" s="25">
        <v>16</v>
      </c>
      <c r="L42" s="26">
        <v>43184</v>
      </c>
      <c r="M42" s="2">
        <f t="shared" si="5"/>
        <v>750</v>
      </c>
      <c r="N42" s="2">
        <f t="shared" si="6"/>
        <v>0</v>
      </c>
      <c r="O42" s="2">
        <f t="shared" si="7"/>
        <v>0</v>
      </c>
      <c r="P42" s="2">
        <f t="shared" si="8"/>
        <v>0</v>
      </c>
      <c r="Q42" s="31">
        <f t="shared" si="9"/>
        <v>750</v>
      </c>
    </row>
    <row r="43" spans="1:17" ht="15" x14ac:dyDescent="0.2">
      <c r="A43" s="30" t="s">
        <v>2</v>
      </c>
      <c r="B43" s="25" t="s">
        <v>6</v>
      </c>
      <c r="C43" s="25" t="s">
        <v>56</v>
      </c>
      <c r="D43" s="25" t="s">
        <v>12</v>
      </c>
      <c r="E43" s="26">
        <v>43168</v>
      </c>
      <c r="F43" s="26">
        <v>43168</v>
      </c>
      <c r="G43" s="25" t="s">
        <v>57</v>
      </c>
      <c r="H43" s="25" t="s">
        <v>58</v>
      </c>
      <c r="I43" s="25">
        <v>0</v>
      </c>
      <c r="J43" s="25">
        <v>17</v>
      </c>
      <c r="K43" s="25">
        <v>17</v>
      </c>
      <c r="L43" s="26">
        <v>43185</v>
      </c>
      <c r="M43" s="2">
        <f t="shared" si="5"/>
        <v>750</v>
      </c>
      <c r="N43" s="2">
        <f t="shared" si="6"/>
        <v>0</v>
      </c>
      <c r="O43" s="2">
        <f t="shared" si="7"/>
        <v>0</v>
      </c>
      <c r="P43" s="2">
        <f t="shared" si="8"/>
        <v>0</v>
      </c>
      <c r="Q43" s="31">
        <f t="shared" si="9"/>
        <v>750</v>
      </c>
    </row>
    <row r="44" spans="1:17" ht="15" x14ac:dyDescent="0.2">
      <c r="A44" s="30" t="s">
        <v>2</v>
      </c>
      <c r="B44" s="25" t="s">
        <v>6</v>
      </c>
      <c r="C44" s="25" t="s">
        <v>56</v>
      </c>
      <c r="D44" s="25" t="s">
        <v>12</v>
      </c>
      <c r="E44" s="26">
        <v>43168</v>
      </c>
      <c r="F44" s="26">
        <v>43168</v>
      </c>
      <c r="G44" s="25" t="s">
        <v>57</v>
      </c>
      <c r="H44" s="25" t="s">
        <v>58</v>
      </c>
      <c r="I44" s="25">
        <v>0</v>
      </c>
      <c r="J44" s="25">
        <v>18</v>
      </c>
      <c r="K44" s="25">
        <v>18</v>
      </c>
      <c r="L44" s="26">
        <v>43186</v>
      </c>
      <c r="M44" s="2">
        <f t="shared" si="5"/>
        <v>750</v>
      </c>
      <c r="N44" s="2">
        <f t="shared" si="6"/>
        <v>0</v>
      </c>
      <c r="O44" s="2">
        <f t="shared" si="7"/>
        <v>0</v>
      </c>
      <c r="P44" s="2">
        <f t="shared" si="8"/>
        <v>0</v>
      </c>
      <c r="Q44" s="31">
        <f t="shared" si="9"/>
        <v>750</v>
      </c>
    </row>
    <row r="45" spans="1:17" ht="15" x14ac:dyDescent="0.2">
      <c r="A45" s="30" t="s">
        <v>2</v>
      </c>
      <c r="B45" s="25" t="s">
        <v>6</v>
      </c>
      <c r="C45" s="25" t="s">
        <v>56</v>
      </c>
      <c r="D45" s="25" t="s">
        <v>12</v>
      </c>
      <c r="E45" s="26">
        <v>43168</v>
      </c>
      <c r="F45" s="26">
        <v>43168</v>
      </c>
      <c r="G45" s="25" t="s">
        <v>57</v>
      </c>
      <c r="H45" s="25" t="s">
        <v>58</v>
      </c>
      <c r="I45" s="25">
        <v>0</v>
      </c>
      <c r="J45" s="25">
        <v>19</v>
      </c>
      <c r="K45" s="25">
        <v>19</v>
      </c>
      <c r="L45" s="26">
        <v>43187</v>
      </c>
      <c r="M45" s="2">
        <f t="shared" si="5"/>
        <v>750</v>
      </c>
      <c r="N45" s="2">
        <f t="shared" si="6"/>
        <v>0</v>
      </c>
      <c r="O45" s="2">
        <f t="shared" si="7"/>
        <v>0</v>
      </c>
      <c r="P45" s="2">
        <f t="shared" si="8"/>
        <v>0</v>
      </c>
      <c r="Q45" s="31">
        <f t="shared" si="9"/>
        <v>750</v>
      </c>
    </row>
    <row r="46" spans="1:17" ht="15" x14ac:dyDescent="0.2">
      <c r="A46" s="30" t="s">
        <v>2</v>
      </c>
      <c r="B46" s="25" t="s">
        <v>3</v>
      </c>
      <c r="C46" s="25" t="s">
        <v>44</v>
      </c>
      <c r="D46" s="25" t="s">
        <v>12</v>
      </c>
      <c r="E46" s="26">
        <v>43172</v>
      </c>
      <c r="F46" s="26">
        <v>43171</v>
      </c>
      <c r="G46" s="25" t="s">
        <v>45</v>
      </c>
      <c r="H46" s="25" t="s">
        <v>46</v>
      </c>
      <c r="I46" s="25">
        <v>1</v>
      </c>
      <c r="J46" s="25">
        <v>16</v>
      </c>
      <c r="K46" s="25">
        <v>15</v>
      </c>
      <c r="L46" s="26">
        <v>43187</v>
      </c>
      <c r="M46" s="2">
        <f t="shared" si="5"/>
        <v>750</v>
      </c>
      <c r="N46" s="2">
        <f t="shared" si="6"/>
        <v>0</v>
      </c>
      <c r="O46" s="2">
        <f t="shared" si="7"/>
        <v>0</v>
      </c>
      <c r="P46" s="2">
        <f t="shared" si="8"/>
        <v>0</v>
      </c>
      <c r="Q46" s="31">
        <f t="shared" si="9"/>
        <v>750</v>
      </c>
    </row>
    <row r="47" spans="1:17" ht="15" x14ac:dyDescent="0.2">
      <c r="A47" s="30" t="s">
        <v>2</v>
      </c>
      <c r="B47" s="25" t="s">
        <v>6</v>
      </c>
      <c r="C47" s="25" t="s">
        <v>60</v>
      </c>
      <c r="D47" s="25" t="s">
        <v>12</v>
      </c>
      <c r="E47" s="26">
        <v>43172</v>
      </c>
      <c r="F47" s="26">
        <v>43172</v>
      </c>
      <c r="G47" s="25" t="s">
        <v>4</v>
      </c>
      <c r="H47" s="25" t="s">
        <v>5</v>
      </c>
      <c r="I47" s="25">
        <v>0</v>
      </c>
      <c r="J47" s="25">
        <v>15</v>
      </c>
      <c r="K47" s="25">
        <v>15</v>
      </c>
      <c r="L47" s="26">
        <v>43187</v>
      </c>
      <c r="M47" s="2">
        <f t="shared" si="5"/>
        <v>750</v>
      </c>
      <c r="N47" s="2">
        <f t="shared" si="6"/>
        <v>0</v>
      </c>
      <c r="O47" s="2">
        <f t="shared" si="7"/>
        <v>0</v>
      </c>
      <c r="P47" s="2">
        <f t="shared" si="8"/>
        <v>0</v>
      </c>
      <c r="Q47" s="31">
        <f t="shared" si="9"/>
        <v>750</v>
      </c>
    </row>
    <row r="48" spans="1:17" ht="15" x14ac:dyDescent="0.2">
      <c r="A48" s="30" t="s">
        <v>2</v>
      </c>
      <c r="B48" s="25" t="s">
        <v>6</v>
      </c>
      <c r="C48" s="25" t="s">
        <v>60</v>
      </c>
      <c r="D48" s="25" t="s">
        <v>12</v>
      </c>
      <c r="E48" s="26">
        <v>43172</v>
      </c>
      <c r="F48" s="26">
        <v>43172</v>
      </c>
      <c r="G48" s="25" t="s">
        <v>4</v>
      </c>
      <c r="H48" s="25" t="s">
        <v>5</v>
      </c>
      <c r="I48" s="25">
        <v>0</v>
      </c>
      <c r="J48" s="25">
        <v>15</v>
      </c>
      <c r="K48" s="25">
        <v>15</v>
      </c>
      <c r="L48" s="26">
        <v>43187</v>
      </c>
      <c r="M48" s="2">
        <f t="shared" si="5"/>
        <v>750</v>
      </c>
      <c r="N48" s="2">
        <f t="shared" si="6"/>
        <v>0</v>
      </c>
      <c r="O48" s="2">
        <f t="shared" si="7"/>
        <v>0</v>
      </c>
      <c r="P48" s="2">
        <f t="shared" si="8"/>
        <v>0</v>
      </c>
      <c r="Q48" s="31">
        <f t="shared" si="9"/>
        <v>750</v>
      </c>
    </row>
    <row r="49" spans="1:17" ht="15" x14ac:dyDescent="0.2">
      <c r="A49" s="30" t="s">
        <v>2</v>
      </c>
      <c r="B49" s="25" t="s">
        <v>6</v>
      </c>
      <c r="C49" s="25" t="s">
        <v>56</v>
      </c>
      <c r="D49" s="25" t="s">
        <v>12</v>
      </c>
      <c r="E49" s="26">
        <v>43168</v>
      </c>
      <c r="F49" s="26">
        <v>43168</v>
      </c>
      <c r="G49" s="25" t="s">
        <v>57</v>
      </c>
      <c r="H49" s="25" t="s">
        <v>58</v>
      </c>
      <c r="I49" s="25">
        <v>0</v>
      </c>
      <c r="J49" s="25">
        <v>20</v>
      </c>
      <c r="K49" s="25">
        <v>20</v>
      </c>
      <c r="L49" s="26">
        <v>43188</v>
      </c>
      <c r="M49" s="2">
        <f t="shared" si="5"/>
        <v>750</v>
      </c>
      <c r="N49" s="2">
        <f t="shared" si="6"/>
        <v>0</v>
      </c>
      <c r="O49" s="2">
        <f t="shared" si="7"/>
        <v>0</v>
      </c>
      <c r="P49" s="2">
        <f t="shared" si="8"/>
        <v>0</v>
      </c>
      <c r="Q49" s="31">
        <f t="shared" si="9"/>
        <v>750</v>
      </c>
    </row>
    <row r="50" spans="1:17" ht="15" x14ac:dyDescent="0.2">
      <c r="A50" s="30" t="s">
        <v>2</v>
      </c>
      <c r="B50" s="25" t="s">
        <v>6</v>
      </c>
      <c r="C50" s="25" t="s">
        <v>60</v>
      </c>
      <c r="D50" s="25" t="s">
        <v>12</v>
      </c>
      <c r="E50" s="26">
        <v>43172</v>
      </c>
      <c r="F50" s="26">
        <v>43172</v>
      </c>
      <c r="G50" s="25" t="s">
        <v>4</v>
      </c>
      <c r="H50" s="25" t="s">
        <v>5</v>
      </c>
      <c r="I50" s="25">
        <v>0</v>
      </c>
      <c r="J50" s="25">
        <v>16</v>
      </c>
      <c r="K50" s="25">
        <v>16</v>
      </c>
      <c r="L50" s="26">
        <v>43188</v>
      </c>
      <c r="M50" s="2">
        <f t="shared" si="5"/>
        <v>750</v>
      </c>
      <c r="N50" s="2">
        <f t="shared" si="6"/>
        <v>0</v>
      </c>
      <c r="O50" s="2">
        <f t="shared" si="7"/>
        <v>0</v>
      </c>
      <c r="P50" s="2">
        <f t="shared" si="8"/>
        <v>0</v>
      </c>
      <c r="Q50" s="31">
        <f t="shared" si="9"/>
        <v>750</v>
      </c>
    </row>
    <row r="51" spans="1:17" ht="15" x14ac:dyDescent="0.2">
      <c r="A51" s="30" t="s">
        <v>2</v>
      </c>
      <c r="B51" s="25" t="s">
        <v>6</v>
      </c>
      <c r="C51" s="25" t="s">
        <v>60</v>
      </c>
      <c r="D51" s="25" t="s">
        <v>12</v>
      </c>
      <c r="E51" s="26">
        <v>43172</v>
      </c>
      <c r="F51" s="26">
        <v>43172</v>
      </c>
      <c r="G51" s="25" t="s">
        <v>4</v>
      </c>
      <c r="H51" s="25" t="s">
        <v>5</v>
      </c>
      <c r="I51" s="25">
        <v>0</v>
      </c>
      <c r="J51" s="25">
        <v>16</v>
      </c>
      <c r="K51" s="25">
        <v>16</v>
      </c>
      <c r="L51" s="26">
        <v>43188</v>
      </c>
      <c r="M51" s="2">
        <f t="shared" si="5"/>
        <v>750</v>
      </c>
      <c r="N51" s="2">
        <f t="shared" si="6"/>
        <v>0</v>
      </c>
      <c r="O51" s="2">
        <f t="shared" si="7"/>
        <v>0</v>
      </c>
      <c r="P51" s="2">
        <f t="shared" si="8"/>
        <v>0</v>
      </c>
      <c r="Q51" s="31">
        <f t="shared" si="9"/>
        <v>750</v>
      </c>
    </row>
    <row r="52" spans="1:17" ht="15" x14ac:dyDescent="0.2">
      <c r="A52" s="30" t="s">
        <v>2</v>
      </c>
      <c r="B52" s="25" t="s">
        <v>6</v>
      </c>
      <c r="C52" s="25" t="s">
        <v>60</v>
      </c>
      <c r="D52" s="25" t="s">
        <v>12</v>
      </c>
      <c r="E52" s="26">
        <v>43172</v>
      </c>
      <c r="F52" s="26">
        <v>43172</v>
      </c>
      <c r="G52" s="25" t="s">
        <v>4</v>
      </c>
      <c r="H52" s="25" t="s">
        <v>5</v>
      </c>
      <c r="I52" s="25">
        <v>0</v>
      </c>
      <c r="J52" s="25">
        <v>17</v>
      </c>
      <c r="K52" s="25">
        <v>17</v>
      </c>
      <c r="L52" s="26">
        <v>43189</v>
      </c>
      <c r="M52" s="2">
        <f t="shared" si="5"/>
        <v>750</v>
      </c>
      <c r="N52" s="2">
        <f t="shared" si="6"/>
        <v>0</v>
      </c>
      <c r="O52" s="2">
        <f t="shared" si="7"/>
        <v>0</v>
      </c>
      <c r="P52" s="2">
        <f t="shared" si="8"/>
        <v>0</v>
      </c>
      <c r="Q52" s="31">
        <f t="shared" si="9"/>
        <v>750</v>
      </c>
    </row>
    <row r="53" spans="1:17" ht="15" x14ac:dyDescent="0.2">
      <c r="A53" s="30" t="s">
        <v>2</v>
      </c>
      <c r="B53" s="25" t="s">
        <v>6</v>
      </c>
      <c r="C53" s="25" t="s">
        <v>60</v>
      </c>
      <c r="D53" s="25" t="s">
        <v>12</v>
      </c>
      <c r="E53" s="26">
        <v>43172</v>
      </c>
      <c r="F53" s="26">
        <v>43172</v>
      </c>
      <c r="G53" s="25" t="s">
        <v>4</v>
      </c>
      <c r="H53" s="25" t="s">
        <v>5</v>
      </c>
      <c r="I53" s="25">
        <v>0</v>
      </c>
      <c r="J53" s="25">
        <v>17</v>
      </c>
      <c r="K53" s="25">
        <v>17</v>
      </c>
      <c r="L53" s="26">
        <v>43189</v>
      </c>
      <c r="M53" s="2">
        <f t="shared" si="5"/>
        <v>750</v>
      </c>
      <c r="N53" s="2">
        <f t="shared" si="6"/>
        <v>0</v>
      </c>
      <c r="O53" s="2">
        <f t="shared" si="7"/>
        <v>0</v>
      </c>
      <c r="P53" s="2">
        <f t="shared" si="8"/>
        <v>0</v>
      </c>
      <c r="Q53" s="31">
        <f t="shared" si="9"/>
        <v>750</v>
      </c>
    </row>
    <row r="54" spans="1:17" ht="15" x14ac:dyDescent="0.2">
      <c r="A54" s="30" t="s">
        <v>2</v>
      </c>
      <c r="B54" s="25" t="s">
        <v>6</v>
      </c>
      <c r="C54" s="25" t="s">
        <v>56</v>
      </c>
      <c r="D54" s="25" t="s">
        <v>12</v>
      </c>
      <c r="E54" s="26">
        <v>43168</v>
      </c>
      <c r="F54" s="26">
        <v>43168</v>
      </c>
      <c r="G54" s="25" t="s">
        <v>57</v>
      </c>
      <c r="H54" s="25" t="s">
        <v>58</v>
      </c>
      <c r="I54" s="25">
        <v>0</v>
      </c>
      <c r="J54" s="25">
        <v>21</v>
      </c>
      <c r="K54" s="25">
        <v>21</v>
      </c>
      <c r="L54" s="26">
        <v>43189</v>
      </c>
      <c r="M54" s="2">
        <f t="shared" si="5"/>
        <v>0</v>
      </c>
      <c r="N54" s="2">
        <f t="shared" si="6"/>
        <v>1500</v>
      </c>
      <c r="O54" s="2">
        <f t="shared" si="7"/>
        <v>0</v>
      </c>
      <c r="P54" s="2">
        <f t="shared" si="8"/>
        <v>0</v>
      </c>
      <c r="Q54" s="31">
        <f t="shared" si="9"/>
        <v>1500</v>
      </c>
    </row>
    <row r="55" spans="1:17" ht="15" x14ac:dyDescent="0.2">
      <c r="A55" s="30" t="s">
        <v>2</v>
      </c>
      <c r="B55" s="25" t="s">
        <v>6</v>
      </c>
      <c r="C55" s="25" t="s">
        <v>60</v>
      </c>
      <c r="D55" s="25" t="s">
        <v>12</v>
      </c>
      <c r="E55" s="26">
        <v>43172</v>
      </c>
      <c r="F55" s="26">
        <v>43172</v>
      </c>
      <c r="G55" s="25" t="s">
        <v>4</v>
      </c>
      <c r="H55" s="25" t="s">
        <v>5</v>
      </c>
      <c r="I55" s="25">
        <v>0</v>
      </c>
      <c r="J55" s="25">
        <v>18</v>
      </c>
      <c r="K55" s="25">
        <v>18</v>
      </c>
      <c r="L55" s="26">
        <v>43190</v>
      </c>
      <c r="M55" s="2">
        <f t="shared" si="5"/>
        <v>750</v>
      </c>
      <c r="N55" s="2">
        <f t="shared" si="6"/>
        <v>0</v>
      </c>
      <c r="O55" s="2">
        <f t="shared" si="7"/>
        <v>0</v>
      </c>
      <c r="P55" s="2">
        <f t="shared" si="8"/>
        <v>0</v>
      </c>
      <c r="Q55" s="31">
        <f t="shared" si="9"/>
        <v>750</v>
      </c>
    </row>
    <row r="56" spans="1:17" ht="15" x14ac:dyDescent="0.2">
      <c r="A56" s="30" t="s">
        <v>2</v>
      </c>
      <c r="B56" s="25" t="s">
        <v>6</v>
      </c>
      <c r="C56" s="25" t="s">
        <v>60</v>
      </c>
      <c r="D56" s="25" t="s">
        <v>12</v>
      </c>
      <c r="E56" s="26">
        <v>43172</v>
      </c>
      <c r="F56" s="26">
        <v>43172</v>
      </c>
      <c r="G56" s="25" t="s">
        <v>4</v>
      </c>
      <c r="H56" s="25" t="s">
        <v>5</v>
      </c>
      <c r="I56" s="25">
        <v>0</v>
      </c>
      <c r="J56" s="25">
        <v>18</v>
      </c>
      <c r="K56" s="25">
        <v>18</v>
      </c>
      <c r="L56" s="26">
        <v>43190</v>
      </c>
      <c r="M56" s="2">
        <f t="shared" si="5"/>
        <v>750</v>
      </c>
      <c r="N56" s="2">
        <f t="shared" si="6"/>
        <v>0</v>
      </c>
      <c r="O56" s="2">
        <f t="shared" si="7"/>
        <v>0</v>
      </c>
      <c r="P56" s="2">
        <f t="shared" si="8"/>
        <v>0</v>
      </c>
      <c r="Q56" s="31">
        <f t="shared" si="9"/>
        <v>750</v>
      </c>
    </row>
    <row r="57" spans="1:17" ht="15" x14ac:dyDescent="0.2">
      <c r="A57" s="30" t="s">
        <v>2</v>
      </c>
      <c r="B57" s="25" t="s">
        <v>3</v>
      </c>
      <c r="C57" s="25" t="s">
        <v>42</v>
      </c>
      <c r="D57" s="25" t="s">
        <v>12</v>
      </c>
      <c r="E57" s="26">
        <v>43175</v>
      </c>
      <c r="F57" s="26">
        <v>43174</v>
      </c>
      <c r="G57" s="25" t="s">
        <v>4</v>
      </c>
      <c r="H57" s="25" t="s">
        <v>5</v>
      </c>
      <c r="I57" s="25">
        <v>1</v>
      </c>
      <c r="J57" s="25">
        <v>16</v>
      </c>
      <c r="K57" s="25">
        <v>15</v>
      </c>
      <c r="L57" s="26">
        <v>43190</v>
      </c>
      <c r="M57" s="2">
        <f t="shared" si="5"/>
        <v>750</v>
      </c>
      <c r="N57" s="2">
        <f t="shared" si="6"/>
        <v>0</v>
      </c>
      <c r="O57" s="2">
        <f t="shared" si="7"/>
        <v>0</v>
      </c>
      <c r="P57" s="2">
        <f t="shared" si="8"/>
        <v>0</v>
      </c>
      <c r="Q57" s="31">
        <f t="shared" si="9"/>
        <v>750</v>
      </c>
    </row>
    <row r="58" spans="1:17" ht="15" x14ac:dyDescent="0.2">
      <c r="A58" s="30" t="s">
        <v>2</v>
      </c>
      <c r="B58" s="25" t="s">
        <v>6</v>
      </c>
      <c r="C58" s="25" t="s">
        <v>47</v>
      </c>
      <c r="D58" s="25" t="s">
        <v>12</v>
      </c>
      <c r="E58" s="26">
        <v>43175</v>
      </c>
      <c r="F58" s="26">
        <v>43175</v>
      </c>
      <c r="G58" s="25" t="s">
        <v>48</v>
      </c>
      <c r="H58" s="25" t="s">
        <v>49</v>
      </c>
      <c r="I58" s="25">
        <v>0</v>
      </c>
      <c r="J58" s="25">
        <v>15</v>
      </c>
      <c r="K58" s="25">
        <v>15</v>
      </c>
      <c r="L58" s="26">
        <v>43190</v>
      </c>
      <c r="M58" s="2">
        <f t="shared" si="5"/>
        <v>750</v>
      </c>
      <c r="N58" s="2">
        <f t="shared" si="6"/>
        <v>0</v>
      </c>
      <c r="O58" s="2">
        <f t="shared" si="7"/>
        <v>0</v>
      </c>
      <c r="P58" s="2">
        <f t="shared" si="8"/>
        <v>0</v>
      </c>
      <c r="Q58" s="31">
        <f t="shared" si="9"/>
        <v>750</v>
      </c>
    </row>
    <row r="59" spans="1:17" ht="15" x14ac:dyDescent="0.2">
      <c r="A59" s="30" t="s">
        <v>2</v>
      </c>
      <c r="B59" s="25" t="s">
        <v>6</v>
      </c>
      <c r="C59" s="25" t="s">
        <v>47</v>
      </c>
      <c r="D59" s="25" t="s">
        <v>12</v>
      </c>
      <c r="E59" s="26">
        <v>43175</v>
      </c>
      <c r="F59" s="26">
        <v>43175</v>
      </c>
      <c r="G59" s="25" t="s">
        <v>48</v>
      </c>
      <c r="H59" s="25" t="s">
        <v>49</v>
      </c>
      <c r="I59" s="25">
        <v>0</v>
      </c>
      <c r="J59" s="25">
        <v>15</v>
      </c>
      <c r="K59" s="25">
        <v>15</v>
      </c>
      <c r="L59" s="26">
        <v>43190</v>
      </c>
      <c r="M59" s="2">
        <f t="shared" si="5"/>
        <v>750</v>
      </c>
      <c r="N59" s="2">
        <f t="shared" si="6"/>
        <v>0</v>
      </c>
      <c r="O59" s="2">
        <f t="shared" si="7"/>
        <v>0</v>
      </c>
      <c r="P59" s="2">
        <f t="shared" si="8"/>
        <v>0</v>
      </c>
      <c r="Q59" s="31">
        <f t="shared" si="9"/>
        <v>750</v>
      </c>
    </row>
    <row r="60" spans="1:17" ht="15.75" thickBot="1" x14ac:dyDescent="0.25">
      <c r="A60" s="32" t="s">
        <v>2</v>
      </c>
      <c r="B60" s="33" t="s">
        <v>6</v>
      </c>
      <c r="C60" s="33" t="s">
        <v>56</v>
      </c>
      <c r="D60" s="33" t="s">
        <v>12</v>
      </c>
      <c r="E60" s="34">
        <v>43168</v>
      </c>
      <c r="F60" s="34">
        <v>43168</v>
      </c>
      <c r="G60" s="33" t="s">
        <v>57</v>
      </c>
      <c r="H60" s="33" t="s">
        <v>58</v>
      </c>
      <c r="I60" s="33">
        <v>0</v>
      </c>
      <c r="J60" s="33">
        <v>22</v>
      </c>
      <c r="K60" s="33">
        <v>22</v>
      </c>
      <c r="L60" s="34">
        <v>43190</v>
      </c>
      <c r="M60" s="35">
        <f t="shared" si="5"/>
        <v>0</v>
      </c>
      <c r="N60" s="35">
        <f t="shared" si="6"/>
        <v>1500</v>
      </c>
      <c r="O60" s="35">
        <f t="shared" si="7"/>
        <v>0</v>
      </c>
      <c r="P60" s="35">
        <f t="shared" si="8"/>
        <v>0</v>
      </c>
      <c r="Q60" s="36">
        <f t="shared" si="9"/>
        <v>1500</v>
      </c>
    </row>
  </sheetData>
  <sortState ref="A3:S63">
    <sortCondition descending="1" ref="A3:A63"/>
    <sortCondition ref="L3:L63"/>
    <sortCondition ref="Q3:Q63"/>
    <sortCondition ref="F3:F63"/>
  </sortState>
  <conditionalFormatting sqref="A1:D1">
    <cfRule type="duplicateValues" dxfId="0" priority="3"/>
  </conditionalFormatting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03.01.2018 to 03.31.2018</vt:lpstr>
      <vt:lpstr>Cases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Lamb, Ted (DSHS/BHA/CD)</dc:creator>
  <cp:lastModifiedBy>Karpen, Jason R.  (DSHS/BHA)</cp:lastModifiedBy>
  <dcterms:created xsi:type="dcterms:W3CDTF">2017-12-08T00:15:54Z</dcterms:created>
  <dcterms:modified xsi:type="dcterms:W3CDTF">2018-04-30T21:56:40Z</dcterms:modified>
</cp:coreProperties>
</file>